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ustomProperty3.bin" ContentType="application/vnd.openxmlformats-officedocument.spreadsheetml.customProperty"/>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drawings/drawing10.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C:\Users\Bob Willard\Documents\4. Spreadsheets\"/>
    </mc:Choice>
  </mc:AlternateContent>
  <xr:revisionPtr revIDLastSave="0" documentId="13_ncr:1_{F7E09018-E25E-4BA3-8B8B-E6F4F3AFD932}" xr6:coauthVersionLast="47" xr6:coauthVersionMax="47" xr10:uidLastSave="{00000000-0000-0000-0000-000000000000}"/>
  <bookViews>
    <workbookView xWindow="-108" yWindow="-108" windowWidth="23256" windowHeight="12456" tabRatio="870" xr2:uid="{1CCD3948-D5E9-434F-B3AC-A814CE6D010B}"/>
  </bookViews>
  <sheets>
    <sheet name="Introduction" sheetId="39" r:id="rId1"/>
    <sheet name="Company Profile" sheetId="40" r:id="rId2"/>
    <sheet name="Project 50x30" sheetId="53" r:id="rId3"/>
    <sheet name="Balance Sheet Impacts" sheetId="50" r:id="rId4"/>
    <sheet name="Revenue Impacts" sheetId="47" r:id="rId5"/>
    <sheet name="Expense Impacts" sheetId="48" r:id="rId6"/>
    <sheet name="Cash Flow &amp; ROI" sheetId="41" r:id="rId7"/>
    <sheet name="Income Statement Impacts" sheetId="51" r:id="rId8"/>
    <sheet name="Appendix A - Mapping to TCFD" sheetId="46" r:id="rId9"/>
    <sheet name="Appendix B - Governance" sheetId="52" r:id="rId10"/>
    <sheet name="Appendix C - GHG Emissions" sheetId="45" r:id="rId11"/>
    <sheet name="_SSC" sheetId="29" state="veryHidden" r:id="rId12"/>
  </sheets>
  <externalReferences>
    <externalReference r:id="rId13"/>
    <externalReference r:id="rId14"/>
    <externalReference r:id="rId15"/>
    <externalReference r:id="rId16"/>
    <externalReference r:id="rId17"/>
    <externalReference r:id="rId18"/>
  </externalReferences>
  <definedNames>
    <definedName name="_Ctrl_1" localSheetId="9" hidden="1">'Appendix B - Governance'!#REF!</definedName>
    <definedName name="_Ctrl_1" localSheetId="10" hidden="1">'Appendix C - GHG Emissions'!#REF!</definedName>
    <definedName name="_Ctrl_1" localSheetId="1" hidden="1">#REF!</definedName>
    <definedName name="_Ctrl_1" localSheetId="2" hidden="1">[1]Governance!#REF!</definedName>
    <definedName name="_Ctrl_1" hidden="1">[1]Governance!#REF!</definedName>
    <definedName name="_Ctrl_10" localSheetId="8" hidden="1">#REF!</definedName>
    <definedName name="_Ctrl_10" localSheetId="9" hidden="1">'Appendix B - Governance'!$J$30</definedName>
    <definedName name="_Ctrl_10" localSheetId="10" hidden="1">'Appendix C - GHG Emissions'!#REF!</definedName>
    <definedName name="_Ctrl_10" localSheetId="1" hidden="1">#REF!</definedName>
    <definedName name="_Ctrl_10" localSheetId="0" hidden="1">#REF!</definedName>
    <definedName name="_Ctrl_10" hidden="1">#REF!</definedName>
    <definedName name="_Ctrl_100" localSheetId="8" hidden="1">#REF!</definedName>
    <definedName name="_Ctrl_100" localSheetId="10" hidden="1">'Appendix C - GHG Emissions'!$D$11</definedName>
    <definedName name="_Ctrl_100" localSheetId="1" hidden="1">#REF!</definedName>
    <definedName name="_Ctrl_100" localSheetId="0" hidden="1">#REF!</definedName>
    <definedName name="_Ctrl_100" hidden="1">#REF!</definedName>
    <definedName name="_Ctrl_1008" localSheetId="9" hidden="1">#REF!</definedName>
    <definedName name="_Ctrl_1008" localSheetId="10" hidden="1">#REF!</definedName>
    <definedName name="_Ctrl_1008" hidden="1">#REF!</definedName>
    <definedName name="_Ctrl_1009" localSheetId="9" hidden="1">#REF!</definedName>
    <definedName name="_Ctrl_1009" localSheetId="10" hidden="1">#REF!</definedName>
    <definedName name="_Ctrl_1009" hidden="1">#REF!</definedName>
    <definedName name="_Ctrl_101" localSheetId="8" hidden="1">#REF!</definedName>
    <definedName name="_Ctrl_101" localSheetId="10" hidden="1">'Appendix C - GHG Emissions'!$D$12</definedName>
    <definedName name="_Ctrl_101" localSheetId="1" hidden="1">#REF!</definedName>
    <definedName name="_Ctrl_101" localSheetId="0" hidden="1">#REF!</definedName>
    <definedName name="_Ctrl_101" hidden="1">#REF!</definedName>
    <definedName name="_Ctrl_1016" localSheetId="9" hidden="1">#REF!</definedName>
    <definedName name="_Ctrl_1016" localSheetId="10" hidden="1">#REF!</definedName>
    <definedName name="_Ctrl_1016" hidden="1">#REF!</definedName>
    <definedName name="_Ctrl_1018" localSheetId="9" hidden="1">#REF!</definedName>
    <definedName name="_Ctrl_1018" localSheetId="10" hidden="1">#REF!</definedName>
    <definedName name="_Ctrl_1018" hidden="1">#REF!</definedName>
    <definedName name="_Ctrl_1019" localSheetId="9" hidden="1">#REF!</definedName>
    <definedName name="_Ctrl_1019" localSheetId="10" hidden="1">#REF!</definedName>
    <definedName name="_Ctrl_1019" hidden="1">#REF!</definedName>
    <definedName name="_Ctrl_102" localSheetId="8" hidden="1">#REF!</definedName>
    <definedName name="_Ctrl_102" localSheetId="10" hidden="1">'Appendix C - GHG Emissions'!$D$13</definedName>
    <definedName name="_Ctrl_102" localSheetId="1" hidden="1">#REF!</definedName>
    <definedName name="_Ctrl_102" localSheetId="0" hidden="1">#REF!</definedName>
    <definedName name="_Ctrl_102" hidden="1">#REF!</definedName>
    <definedName name="_Ctrl_1020" localSheetId="9" hidden="1">#REF!</definedName>
    <definedName name="_Ctrl_1020" localSheetId="10" hidden="1">#REF!</definedName>
    <definedName name="_Ctrl_1020" hidden="1">#REF!</definedName>
    <definedName name="_Ctrl_1021" localSheetId="9" hidden="1">#REF!</definedName>
    <definedName name="_Ctrl_1021" localSheetId="10" hidden="1">#REF!</definedName>
    <definedName name="_Ctrl_1021" hidden="1">#REF!</definedName>
    <definedName name="_Ctrl_1022" localSheetId="9" hidden="1">#REF!</definedName>
    <definedName name="_Ctrl_1022" localSheetId="10" hidden="1">#REF!</definedName>
    <definedName name="_Ctrl_1022" hidden="1">#REF!</definedName>
    <definedName name="_Ctrl_1023" localSheetId="9" hidden="1">#REF!</definedName>
    <definedName name="_Ctrl_1023" localSheetId="10" hidden="1">#REF!</definedName>
    <definedName name="_Ctrl_1023" hidden="1">#REF!</definedName>
    <definedName name="_Ctrl_1024" localSheetId="9" hidden="1">#REF!</definedName>
    <definedName name="_Ctrl_1024" localSheetId="10" hidden="1">#REF!</definedName>
    <definedName name="_Ctrl_1024" hidden="1">#REF!</definedName>
    <definedName name="_Ctrl_1025" localSheetId="9" hidden="1">#REF!</definedName>
    <definedName name="_Ctrl_1025" localSheetId="10" hidden="1">#REF!</definedName>
    <definedName name="_Ctrl_1025" hidden="1">#REF!</definedName>
    <definedName name="_Ctrl_1026" localSheetId="9" hidden="1">#REF!</definedName>
    <definedName name="_Ctrl_1026" localSheetId="10" hidden="1">#REF!</definedName>
    <definedName name="_Ctrl_1026" hidden="1">#REF!</definedName>
    <definedName name="_Ctrl_1027" localSheetId="9" hidden="1">#REF!</definedName>
    <definedName name="_Ctrl_1027" localSheetId="10" hidden="1">#REF!</definedName>
    <definedName name="_Ctrl_1027" hidden="1">#REF!</definedName>
    <definedName name="_Ctrl_1028" localSheetId="9" hidden="1">#REF!</definedName>
    <definedName name="_Ctrl_1028" localSheetId="10" hidden="1">#REF!</definedName>
    <definedName name="_Ctrl_1028" hidden="1">#REF!</definedName>
    <definedName name="_Ctrl_1029" localSheetId="9" hidden="1">#REF!</definedName>
    <definedName name="_Ctrl_1029" localSheetId="10" hidden="1">#REF!</definedName>
    <definedName name="_Ctrl_1029" hidden="1">#REF!</definedName>
    <definedName name="_Ctrl_103" localSheetId="8" hidden="1">#REF!</definedName>
    <definedName name="_Ctrl_103" localSheetId="10" hidden="1">'Appendix C - GHG Emissions'!$D$6</definedName>
    <definedName name="_Ctrl_103" localSheetId="1" hidden="1">#REF!</definedName>
    <definedName name="_Ctrl_103" localSheetId="0" hidden="1">#REF!</definedName>
    <definedName name="_Ctrl_103" hidden="1">#REF!</definedName>
    <definedName name="_Ctrl_1030" localSheetId="9" hidden="1">#REF!</definedName>
    <definedName name="_Ctrl_1030" localSheetId="10" hidden="1">#REF!</definedName>
    <definedName name="_Ctrl_1030" hidden="1">#REF!</definedName>
    <definedName name="_Ctrl_1031" localSheetId="9" hidden="1">#REF!</definedName>
    <definedName name="_Ctrl_1031" localSheetId="10" hidden="1">#REF!</definedName>
    <definedName name="_Ctrl_1031" hidden="1">#REF!</definedName>
    <definedName name="_Ctrl_1032" localSheetId="9" hidden="1">#REF!</definedName>
    <definedName name="_Ctrl_1032" localSheetId="10" hidden="1">#REF!</definedName>
    <definedName name="_Ctrl_1032" hidden="1">#REF!</definedName>
    <definedName name="_Ctrl_1033" localSheetId="9" hidden="1">#REF!</definedName>
    <definedName name="_Ctrl_1033" localSheetId="10" hidden="1">#REF!</definedName>
    <definedName name="_Ctrl_1033" hidden="1">#REF!</definedName>
    <definedName name="_Ctrl_1034" localSheetId="9" hidden="1">#REF!</definedName>
    <definedName name="_Ctrl_1034" localSheetId="10" hidden="1">#REF!</definedName>
    <definedName name="_Ctrl_1034" hidden="1">#REF!</definedName>
    <definedName name="_Ctrl_1035" localSheetId="9" hidden="1">#REF!</definedName>
    <definedName name="_Ctrl_1035" localSheetId="10" hidden="1">#REF!</definedName>
    <definedName name="_Ctrl_1035" hidden="1">#REF!</definedName>
    <definedName name="_Ctrl_1036" localSheetId="9" hidden="1">#REF!</definedName>
    <definedName name="_Ctrl_1036" localSheetId="10" hidden="1">#REF!</definedName>
    <definedName name="_Ctrl_1036" hidden="1">#REF!</definedName>
    <definedName name="_Ctrl_1037" localSheetId="9" hidden="1">#REF!</definedName>
    <definedName name="_Ctrl_1037" localSheetId="10" hidden="1">#REF!</definedName>
    <definedName name="_Ctrl_1037" hidden="1">#REF!</definedName>
    <definedName name="_Ctrl_1038" localSheetId="9" hidden="1">#REF!</definedName>
    <definedName name="_Ctrl_1038" localSheetId="10" hidden="1">#REF!</definedName>
    <definedName name="_Ctrl_1038" hidden="1">#REF!</definedName>
    <definedName name="_Ctrl_1039" localSheetId="9" hidden="1">#REF!</definedName>
    <definedName name="_Ctrl_1039" localSheetId="10" hidden="1">#REF!</definedName>
    <definedName name="_Ctrl_1039" hidden="1">#REF!</definedName>
    <definedName name="_Ctrl_104" localSheetId="8" hidden="1">#REF!</definedName>
    <definedName name="_Ctrl_104" localSheetId="10" hidden="1">'Appendix C - GHG Emissions'!$D$7</definedName>
    <definedName name="_Ctrl_104" localSheetId="1" hidden="1">#REF!</definedName>
    <definedName name="_Ctrl_104" localSheetId="0" hidden="1">#REF!</definedName>
    <definedName name="_Ctrl_104" hidden="1">#REF!</definedName>
    <definedName name="_Ctrl_1040" localSheetId="9" hidden="1">#REF!</definedName>
    <definedName name="_Ctrl_1040" localSheetId="10" hidden="1">#REF!</definedName>
    <definedName name="_Ctrl_1040" hidden="1">#REF!</definedName>
    <definedName name="_Ctrl_1041" localSheetId="9" hidden="1">#REF!</definedName>
    <definedName name="_Ctrl_1041" localSheetId="10" hidden="1">#REF!</definedName>
    <definedName name="_Ctrl_1041" hidden="1">#REF!</definedName>
    <definedName name="_Ctrl_1042" localSheetId="9" hidden="1">#REF!</definedName>
    <definedName name="_Ctrl_1042" localSheetId="10" hidden="1">#REF!</definedName>
    <definedName name="_Ctrl_1042" hidden="1">#REF!</definedName>
    <definedName name="_Ctrl_1043" localSheetId="9" hidden="1">#REF!</definedName>
    <definedName name="_Ctrl_1043" localSheetId="10" hidden="1">#REF!</definedName>
    <definedName name="_Ctrl_1043" hidden="1">#REF!</definedName>
    <definedName name="_Ctrl_1044" localSheetId="9" hidden="1">#REF!</definedName>
    <definedName name="_Ctrl_1044" localSheetId="10" hidden="1">#REF!</definedName>
    <definedName name="_Ctrl_1044" hidden="1">#REF!</definedName>
    <definedName name="_Ctrl_1045" localSheetId="9" hidden="1">#REF!</definedName>
    <definedName name="_Ctrl_1045" localSheetId="10" hidden="1">#REF!</definedName>
    <definedName name="_Ctrl_1045" hidden="1">#REF!</definedName>
    <definedName name="_Ctrl_1046" localSheetId="9" hidden="1">#REF!</definedName>
    <definedName name="_Ctrl_1046" localSheetId="10" hidden="1">#REF!</definedName>
    <definedName name="_Ctrl_1046" hidden="1">#REF!</definedName>
    <definedName name="_Ctrl_1047" localSheetId="9" hidden="1">#REF!</definedName>
    <definedName name="_Ctrl_1047" localSheetId="10" hidden="1">#REF!</definedName>
    <definedName name="_Ctrl_1047" hidden="1">#REF!</definedName>
    <definedName name="_Ctrl_1048" localSheetId="9" hidden="1">#REF!</definedName>
    <definedName name="_Ctrl_1048" localSheetId="10" hidden="1">#REF!</definedName>
    <definedName name="_Ctrl_1048" hidden="1">#REF!</definedName>
    <definedName name="_Ctrl_1049" localSheetId="9" hidden="1">#REF!</definedName>
    <definedName name="_Ctrl_1049" localSheetId="10" hidden="1">#REF!</definedName>
    <definedName name="_Ctrl_1049" hidden="1">#REF!</definedName>
    <definedName name="_Ctrl_105" localSheetId="8" hidden="1">#REF!</definedName>
    <definedName name="_Ctrl_105" localSheetId="10" hidden="1">'Appendix C - GHG Emissions'!$L$9</definedName>
    <definedName name="_Ctrl_105" localSheetId="1" hidden="1">#REF!</definedName>
    <definedName name="_Ctrl_105" localSheetId="0" hidden="1">#REF!</definedName>
    <definedName name="_Ctrl_105" hidden="1">#REF!</definedName>
    <definedName name="_Ctrl_1050" localSheetId="9" hidden="1">#REF!</definedName>
    <definedName name="_Ctrl_1050" localSheetId="10" hidden="1">#REF!</definedName>
    <definedName name="_Ctrl_1050" hidden="1">#REF!</definedName>
    <definedName name="_Ctrl_1051" localSheetId="9" hidden="1">#REF!</definedName>
    <definedName name="_Ctrl_1051" localSheetId="10" hidden="1">#REF!</definedName>
    <definedName name="_Ctrl_1051" hidden="1">#REF!</definedName>
    <definedName name="_Ctrl_1052" localSheetId="9" hidden="1">#REF!</definedName>
    <definedName name="_Ctrl_1052" localSheetId="10" hidden="1">#REF!</definedName>
    <definedName name="_Ctrl_1052" hidden="1">#REF!</definedName>
    <definedName name="_Ctrl_1053" localSheetId="9" hidden="1">#REF!</definedName>
    <definedName name="_Ctrl_1053" localSheetId="10" hidden="1">#REF!</definedName>
    <definedName name="_Ctrl_1053" hidden="1">#REF!</definedName>
    <definedName name="_Ctrl_1054" localSheetId="9" hidden="1">#REF!</definedName>
    <definedName name="_Ctrl_1054" localSheetId="10" hidden="1">#REF!</definedName>
    <definedName name="_Ctrl_1054" hidden="1">#REF!</definedName>
    <definedName name="_Ctrl_1055" localSheetId="9" hidden="1">#REF!</definedName>
    <definedName name="_Ctrl_1055" localSheetId="10" hidden="1">#REF!</definedName>
    <definedName name="_Ctrl_1055" hidden="1">#REF!</definedName>
    <definedName name="_Ctrl_1056" localSheetId="9" hidden="1">#REF!</definedName>
    <definedName name="_Ctrl_1056" localSheetId="10" hidden="1">#REF!</definedName>
    <definedName name="_Ctrl_1056" hidden="1">#REF!</definedName>
    <definedName name="_Ctrl_1057" localSheetId="9" hidden="1">#REF!</definedName>
    <definedName name="_Ctrl_1057" localSheetId="10" hidden="1">#REF!</definedName>
    <definedName name="_Ctrl_1057" hidden="1">#REF!</definedName>
    <definedName name="_Ctrl_1058" localSheetId="9" hidden="1">#REF!</definedName>
    <definedName name="_Ctrl_1058" localSheetId="10" hidden="1">#REF!</definedName>
    <definedName name="_Ctrl_1058" hidden="1">#REF!</definedName>
    <definedName name="_Ctrl_1059" localSheetId="9" hidden="1">#REF!</definedName>
    <definedName name="_Ctrl_1059" localSheetId="10" hidden="1">#REF!</definedName>
    <definedName name="_Ctrl_1059" hidden="1">#REF!</definedName>
    <definedName name="_Ctrl_106" localSheetId="8" hidden="1">#REF!</definedName>
    <definedName name="_Ctrl_106" localSheetId="9" hidden="1">'[2]GHG Emissions'!#REF!</definedName>
    <definedName name="_Ctrl_106" localSheetId="10" hidden="1">'Appendix C - GHG Emissions'!#REF!</definedName>
    <definedName name="_Ctrl_106" localSheetId="1" hidden="1">'[2]GHG Emissions'!#REF!</definedName>
    <definedName name="_Ctrl_106" localSheetId="0" hidden="1">#REF!</definedName>
    <definedName name="_Ctrl_106" hidden="1">#REF!</definedName>
    <definedName name="_Ctrl_1060" localSheetId="9" hidden="1">#REF!</definedName>
    <definedName name="_Ctrl_1060" localSheetId="10" hidden="1">#REF!</definedName>
    <definedName name="_Ctrl_1060" hidden="1">#REF!</definedName>
    <definedName name="_Ctrl_1061" localSheetId="9" hidden="1">#REF!</definedName>
    <definedName name="_Ctrl_1061" localSheetId="10" hidden="1">#REF!</definedName>
    <definedName name="_Ctrl_1061" hidden="1">#REF!</definedName>
    <definedName name="_Ctrl_1062" localSheetId="9" hidden="1">#REF!</definedName>
    <definedName name="_Ctrl_1062" localSheetId="10" hidden="1">#REF!</definedName>
    <definedName name="_Ctrl_1062" hidden="1">#REF!</definedName>
    <definedName name="_Ctrl_1063" localSheetId="9" hidden="1">#REF!</definedName>
    <definedName name="_Ctrl_1063" localSheetId="10" hidden="1">#REF!</definedName>
    <definedName name="_Ctrl_1063" hidden="1">#REF!</definedName>
    <definedName name="_Ctrl_1064" localSheetId="9" hidden="1">#REF!</definedName>
    <definedName name="_Ctrl_1064" localSheetId="10" hidden="1">#REF!</definedName>
    <definedName name="_Ctrl_1064" hidden="1">#REF!</definedName>
    <definedName name="_Ctrl_1065" localSheetId="9" hidden="1">#REF!</definedName>
    <definedName name="_Ctrl_1065" localSheetId="10" hidden="1">#REF!</definedName>
    <definedName name="_Ctrl_1065" hidden="1">#REF!</definedName>
    <definedName name="_Ctrl_1066" localSheetId="9" hidden="1">#REF!</definedName>
    <definedName name="_Ctrl_1066" localSheetId="10" hidden="1">#REF!</definedName>
    <definedName name="_Ctrl_1066" hidden="1">#REF!</definedName>
    <definedName name="_Ctrl_1067" localSheetId="9" hidden="1">#REF!</definedName>
    <definedName name="_Ctrl_1067" localSheetId="10" hidden="1">#REF!</definedName>
    <definedName name="_Ctrl_1067" hidden="1">#REF!</definedName>
    <definedName name="_Ctrl_1068" localSheetId="9" hidden="1">#REF!</definedName>
    <definedName name="_Ctrl_1068" localSheetId="10" hidden="1">#REF!</definedName>
    <definedName name="_Ctrl_1068" hidden="1">#REF!</definedName>
    <definedName name="_Ctrl_1069" localSheetId="9" hidden="1">#REF!</definedName>
    <definedName name="_Ctrl_1069" localSheetId="10" hidden="1">#REF!</definedName>
    <definedName name="_Ctrl_1069" hidden="1">#REF!</definedName>
    <definedName name="_Ctrl_107" localSheetId="8" hidden="1">#REF!</definedName>
    <definedName name="_Ctrl_107" localSheetId="10" hidden="1">'Appendix C - GHG Emissions'!$D$17</definedName>
    <definedName name="_Ctrl_107" localSheetId="1" hidden="1">#REF!</definedName>
    <definedName name="_Ctrl_107" localSheetId="0" hidden="1">#REF!</definedName>
    <definedName name="_Ctrl_107" hidden="1">#REF!</definedName>
    <definedName name="_Ctrl_1070" localSheetId="9" hidden="1">#REF!</definedName>
    <definedName name="_Ctrl_1070" localSheetId="10" hidden="1">#REF!</definedName>
    <definedName name="_Ctrl_1070" hidden="1">#REF!</definedName>
    <definedName name="_Ctrl_1071" localSheetId="9" hidden="1">#REF!</definedName>
    <definedName name="_Ctrl_1071" localSheetId="10" hidden="1">#REF!</definedName>
    <definedName name="_Ctrl_1071" hidden="1">#REF!</definedName>
    <definedName name="_Ctrl_1072" localSheetId="9" hidden="1">#REF!</definedName>
    <definedName name="_Ctrl_1072" localSheetId="10" hidden="1">#REF!</definedName>
    <definedName name="_Ctrl_1072" hidden="1">#REF!</definedName>
    <definedName name="_Ctrl_1073" localSheetId="9" hidden="1">#REF!</definedName>
    <definedName name="_Ctrl_1073" localSheetId="10" hidden="1">#REF!</definedName>
    <definedName name="_Ctrl_1073" hidden="1">#REF!</definedName>
    <definedName name="_Ctrl_1074" localSheetId="9" hidden="1">#REF!</definedName>
    <definedName name="_Ctrl_1074" localSheetId="10" hidden="1">#REF!</definedName>
    <definedName name="_Ctrl_1074" hidden="1">#REF!</definedName>
    <definedName name="_Ctrl_1075" localSheetId="9" hidden="1">#REF!</definedName>
    <definedName name="_Ctrl_1075" localSheetId="10" hidden="1">#REF!</definedName>
    <definedName name="_Ctrl_1075" hidden="1">#REF!</definedName>
    <definedName name="_Ctrl_1076" localSheetId="9" hidden="1">#REF!</definedName>
    <definedName name="_Ctrl_1076" localSheetId="10" hidden="1">#REF!</definedName>
    <definedName name="_Ctrl_1076" hidden="1">#REF!</definedName>
    <definedName name="_Ctrl_1077" localSheetId="9" hidden="1">#REF!</definedName>
    <definedName name="_Ctrl_1077" localSheetId="10" hidden="1">#REF!</definedName>
    <definedName name="_Ctrl_1077" hidden="1">#REF!</definedName>
    <definedName name="_Ctrl_1078" localSheetId="9" hidden="1">#REF!</definedName>
    <definedName name="_Ctrl_1078" localSheetId="10" hidden="1">#REF!</definedName>
    <definedName name="_Ctrl_1078" hidden="1">#REF!</definedName>
    <definedName name="_Ctrl_1079" localSheetId="9" hidden="1">#REF!</definedName>
    <definedName name="_Ctrl_1079" localSheetId="10" hidden="1">#REF!</definedName>
    <definedName name="_Ctrl_1079" hidden="1">#REF!</definedName>
    <definedName name="_Ctrl_108" localSheetId="8" hidden="1">#REF!</definedName>
    <definedName name="_Ctrl_108" localSheetId="10" hidden="1">'Appendix C - GHG Emissions'!$D$18</definedName>
    <definedName name="_Ctrl_108" localSheetId="1" hidden="1">#REF!</definedName>
    <definedName name="_Ctrl_108" localSheetId="0" hidden="1">#REF!</definedName>
    <definedName name="_Ctrl_108" hidden="1">#REF!</definedName>
    <definedName name="_Ctrl_1080" localSheetId="9" hidden="1">#REF!</definedName>
    <definedName name="_Ctrl_1080" localSheetId="10" hidden="1">#REF!</definedName>
    <definedName name="_Ctrl_1080" hidden="1">#REF!</definedName>
    <definedName name="_Ctrl_1081" localSheetId="9" hidden="1">#REF!</definedName>
    <definedName name="_Ctrl_1081" localSheetId="10" hidden="1">#REF!</definedName>
    <definedName name="_Ctrl_1081" hidden="1">#REF!</definedName>
    <definedName name="_Ctrl_1082" localSheetId="9" hidden="1">#REF!</definedName>
    <definedName name="_Ctrl_1082" localSheetId="10" hidden="1">#REF!</definedName>
    <definedName name="_Ctrl_1082" hidden="1">#REF!</definedName>
    <definedName name="_Ctrl_1083" localSheetId="9" hidden="1">#REF!</definedName>
    <definedName name="_Ctrl_1083" localSheetId="10" hidden="1">#REF!</definedName>
    <definedName name="_Ctrl_1083" hidden="1">#REF!</definedName>
    <definedName name="_Ctrl_1084" localSheetId="9" hidden="1">#REF!</definedName>
    <definedName name="_Ctrl_1084" localSheetId="10" hidden="1">#REF!</definedName>
    <definedName name="_Ctrl_1084" hidden="1">#REF!</definedName>
    <definedName name="_Ctrl_1085" localSheetId="9" hidden="1">#REF!</definedName>
    <definedName name="_Ctrl_1085" localSheetId="10" hidden="1">#REF!</definedName>
    <definedName name="_Ctrl_1085" hidden="1">#REF!</definedName>
    <definedName name="_Ctrl_1086" localSheetId="9" hidden="1">#REF!</definedName>
    <definedName name="_Ctrl_1086" localSheetId="10" hidden="1">#REF!</definedName>
    <definedName name="_Ctrl_1086" hidden="1">#REF!</definedName>
    <definedName name="_Ctrl_1087" localSheetId="9" hidden="1">#REF!</definedName>
    <definedName name="_Ctrl_1087" localSheetId="10" hidden="1">#REF!</definedName>
    <definedName name="_Ctrl_1087" hidden="1">#REF!</definedName>
    <definedName name="_Ctrl_1088" localSheetId="9" hidden="1">#REF!</definedName>
    <definedName name="_Ctrl_1088" localSheetId="10" hidden="1">#REF!</definedName>
    <definedName name="_Ctrl_1088" hidden="1">#REF!</definedName>
    <definedName name="_Ctrl_1089" localSheetId="9" hidden="1">#REF!</definedName>
    <definedName name="_Ctrl_1089" localSheetId="10" hidden="1">#REF!</definedName>
    <definedName name="_Ctrl_1089" hidden="1">#REF!</definedName>
    <definedName name="_Ctrl_109" localSheetId="8" hidden="1">#REF!</definedName>
    <definedName name="_Ctrl_109" localSheetId="10" hidden="1">'Appendix C - GHG Emissions'!$L$20</definedName>
    <definedName name="_Ctrl_109" localSheetId="1" hidden="1">#REF!</definedName>
    <definedName name="_Ctrl_109" localSheetId="0" hidden="1">#REF!</definedName>
    <definedName name="_Ctrl_109" hidden="1">#REF!</definedName>
    <definedName name="_Ctrl_1090" localSheetId="9" hidden="1">#REF!</definedName>
    <definedName name="_Ctrl_1090" localSheetId="10" hidden="1">#REF!</definedName>
    <definedName name="_Ctrl_1090" hidden="1">#REF!</definedName>
    <definedName name="_Ctrl_1091" localSheetId="9" hidden="1">#REF!</definedName>
    <definedName name="_Ctrl_1091" localSheetId="10" hidden="1">#REF!</definedName>
    <definedName name="_Ctrl_1091" hidden="1">#REF!</definedName>
    <definedName name="_Ctrl_1092" localSheetId="9" hidden="1">#REF!</definedName>
    <definedName name="_Ctrl_1092" localSheetId="10" hidden="1">#REF!</definedName>
    <definedName name="_Ctrl_1092" hidden="1">#REF!</definedName>
    <definedName name="_Ctrl_1093" localSheetId="9" hidden="1">#REF!</definedName>
    <definedName name="_Ctrl_1093" localSheetId="10" hidden="1">#REF!</definedName>
    <definedName name="_Ctrl_1093" hidden="1">#REF!</definedName>
    <definedName name="_Ctrl_1094" localSheetId="9" hidden="1">#REF!</definedName>
    <definedName name="_Ctrl_1094" localSheetId="10" hidden="1">#REF!</definedName>
    <definedName name="_Ctrl_1094" hidden="1">#REF!</definedName>
    <definedName name="_Ctrl_1095" localSheetId="9" hidden="1">#REF!</definedName>
    <definedName name="_Ctrl_1095" localSheetId="10" hidden="1">#REF!</definedName>
    <definedName name="_Ctrl_1095" hidden="1">#REF!</definedName>
    <definedName name="_Ctrl_1096" localSheetId="9" hidden="1">#REF!</definedName>
    <definedName name="_Ctrl_1096" localSheetId="10" hidden="1">#REF!</definedName>
    <definedName name="_Ctrl_1096" hidden="1">#REF!</definedName>
    <definedName name="_Ctrl_1097" localSheetId="9" hidden="1">#REF!</definedName>
    <definedName name="_Ctrl_1097" localSheetId="10" hidden="1">#REF!</definedName>
    <definedName name="_Ctrl_1097" hidden="1">#REF!</definedName>
    <definedName name="_Ctrl_1098" localSheetId="9" hidden="1">#REF!</definedName>
    <definedName name="_Ctrl_1098" localSheetId="10" hidden="1">#REF!</definedName>
    <definedName name="_Ctrl_1098" hidden="1">#REF!</definedName>
    <definedName name="_Ctrl_1099" localSheetId="9" hidden="1">#REF!</definedName>
    <definedName name="_Ctrl_1099" localSheetId="10" hidden="1">#REF!</definedName>
    <definedName name="_Ctrl_1099" hidden="1">#REF!</definedName>
    <definedName name="_Ctrl_11" localSheetId="8" hidden="1">#REF!</definedName>
    <definedName name="_Ctrl_11" localSheetId="9" hidden="1">'Appendix B - Governance'!#REF!</definedName>
    <definedName name="_Ctrl_11" localSheetId="10" hidden="1">'Appendix C - GHG Emissions'!#REF!</definedName>
    <definedName name="_Ctrl_11" localSheetId="1" hidden="1">#REF!</definedName>
    <definedName name="_Ctrl_11" localSheetId="0" hidden="1">#REF!</definedName>
    <definedName name="_Ctrl_11" hidden="1">#REF!</definedName>
    <definedName name="_Ctrl_110" localSheetId="8" hidden="1">#REF!</definedName>
    <definedName name="_Ctrl_110" localSheetId="10" hidden="1">'Appendix C - GHG Emissions'!$L$21</definedName>
    <definedName name="_Ctrl_110" localSheetId="1" hidden="1">#REF!</definedName>
    <definedName name="_Ctrl_110" localSheetId="0" hidden="1">#REF!</definedName>
    <definedName name="_Ctrl_110" hidden="1">#REF!</definedName>
    <definedName name="_Ctrl_1100" localSheetId="9" hidden="1">#REF!</definedName>
    <definedName name="_Ctrl_1100" localSheetId="10" hidden="1">#REF!</definedName>
    <definedName name="_Ctrl_1100" hidden="1">#REF!</definedName>
    <definedName name="_Ctrl_1101" localSheetId="9" hidden="1">#REF!</definedName>
    <definedName name="_Ctrl_1101" localSheetId="10" hidden="1">#REF!</definedName>
    <definedName name="_Ctrl_1101" hidden="1">#REF!</definedName>
    <definedName name="_Ctrl_1102" localSheetId="9" hidden="1">#REF!</definedName>
    <definedName name="_Ctrl_1102" localSheetId="10" hidden="1">#REF!</definedName>
    <definedName name="_Ctrl_1102" hidden="1">#REF!</definedName>
    <definedName name="_Ctrl_1103" localSheetId="9" hidden="1">[3]Overview!#REF!</definedName>
    <definedName name="_Ctrl_1103" localSheetId="10" hidden="1">[3]Overview!#REF!</definedName>
    <definedName name="_Ctrl_1103" hidden="1">[3]Overview!#REF!</definedName>
    <definedName name="_Ctrl_1104" localSheetId="9" hidden="1">[3]Overview!#REF!</definedName>
    <definedName name="_Ctrl_1104" localSheetId="10" hidden="1">[3]Overview!#REF!</definedName>
    <definedName name="_Ctrl_1104" hidden="1">[3]Overview!#REF!</definedName>
    <definedName name="_Ctrl_1105" localSheetId="9" hidden="1">[3]Overview!#REF!</definedName>
    <definedName name="_Ctrl_1105" localSheetId="10" hidden="1">[3]Overview!#REF!</definedName>
    <definedName name="_Ctrl_1105" hidden="1">[3]Overview!#REF!</definedName>
    <definedName name="_Ctrl_1106" localSheetId="9" hidden="1">[3]Overview!#REF!</definedName>
    <definedName name="_Ctrl_1106" localSheetId="10" hidden="1">[3]Overview!#REF!</definedName>
    <definedName name="_Ctrl_1106" hidden="1">[3]Overview!#REF!</definedName>
    <definedName name="_Ctrl_1107" hidden="1">[3]Overview!#REF!</definedName>
    <definedName name="_Ctrl_111" localSheetId="8" hidden="1">#REF!</definedName>
    <definedName name="_Ctrl_111" localSheetId="10" hidden="1">'Appendix C - GHG Emissions'!$D$29</definedName>
    <definedName name="_Ctrl_111" localSheetId="1" hidden="1">#REF!</definedName>
    <definedName name="_Ctrl_111" localSheetId="0" hidden="1">#REF!</definedName>
    <definedName name="_Ctrl_111" hidden="1">#REF!</definedName>
    <definedName name="_Ctrl_1114" localSheetId="9" hidden="1">#REF!</definedName>
    <definedName name="_Ctrl_1114" localSheetId="10" hidden="1">#REF!</definedName>
    <definedName name="_Ctrl_1114" hidden="1">#REF!</definedName>
    <definedName name="_Ctrl_1115" localSheetId="9" hidden="1">#REF!</definedName>
    <definedName name="_Ctrl_1115" localSheetId="10" hidden="1">#REF!</definedName>
    <definedName name="_Ctrl_1115" hidden="1">#REF!</definedName>
    <definedName name="_Ctrl_1116" localSheetId="9" hidden="1">[3]Procurement!#REF!</definedName>
    <definedName name="_Ctrl_1116" localSheetId="10" hidden="1">[3]Procurement!#REF!</definedName>
    <definedName name="_Ctrl_1116" hidden="1">[3]Procurement!#REF!</definedName>
    <definedName name="_Ctrl_1118" localSheetId="9" hidden="1">[3]Procurement!#REF!</definedName>
    <definedName name="_Ctrl_1118" localSheetId="10" hidden="1">[3]Procurement!#REF!</definedName>
    <definedName name="_Ctrl_1118" hidden="1">[3]Procurement!#REF!</definedName>
    <definedName name="_Ctrl_1119" localSheetId="9" hidden="1">[3]Procurement!#REF!</definedName>
    <definedName name="_Ctrl_1119" localSheetId="10" hidden="1">[3]Procurement!#REF!</definedName>
    <definedName name="_Ctrl_1119" hidden="1">[3]Procurement!#REF!</definedName>
    <definedName name="_Ctrl_112" localSheetId="8" hidden="1">#REF!</definedName>
    <definedName name="_Ctrl_112" localSheetId="10" hidden="1">'Appendix C - GHG Emissions'!$D$30</definedName>
    <definedName name="_Ctrl_112" localSheetId="1" hidden="1">#REF!</definedName>
    <definedName name="_Ctrl_112" localSheetId="0" hidden="1">#REF!</definedName>
    <definedName name="_Ctrl_112" hidden="1">#REF!</definedName>
    <definedName name="_Ctrl_1120" localSheetId="9" hidden="1">[3]Procurement!#REF!</definedName>
    <definedName name="_Ctrl_1120" localSheetId="10" hidden="1">[3]Procurement!#REF!</definedName>
    <definedName name="_Ctrl_1120" hidden="1">[3]Procurement!#REF!</definedName>
    <definedName name="_Ctrl_1121" localSheetId="9" hidden="1">#REF!</definedName>
    <definedName name="_Ctrl_1121" localSheetId="10" hidden="1">#REF!</definedName>
    <definedName name="_Ctrl_1121" hidden="1">#REF!</definedName>
    <definedName name="_Ctrl_1122" localSheetId="9" hidden="1">#REF!</definedName>
    <definedName name="_Ctrl_1122" localSheetId="10" hidden="1">#REF!</definedName>
    <definedName name="_Ctrl_1122" hidden="1">#REF!</definedName>
    <definedName name="_Ctrl_1123" localSheetId="9" hidden="1">#REF!</definedName>
    <definedName name="_Ctrl_1123" localSheetId="10" hidden="1">#REF!</definedName>
    <definedName name="_Ctrl_1123" hidden="1">#REF!</definedName>
    <definedName name="_Ctrl_1124" localSheetId="9" hidden="1">#REF!</definedName>
    <definedName name="_Ctrl_1124" localSheetId="10" hidden="1">#REF!</definedName>
    <definedName name="_Ctrl_1124" hidden="1">#REF!</definedName>
    <definedName name="_Ctrl_1125" localSheetId="9" hidden="1">#REF!</definedName>
    <definedName name="_Ctrl_1125" localSheetId="10" hidden="1">#REF!</definedName>
    <definedName name="_Ctrl_1125" hidden="1">#REF!</definedName>
    <definedName name="_Ctrl_1126" localSheetId="9" hidden="1">#REF!</definedName>
    <definedName name="_Ctrl_1126" localSheetId="10" hidden="1">#REF!</definedName>
    <definedName name="_Ctrl_1126" hidden="1">#REF!</definedName>
    <definedName name="_Ctrl_1127" localSheetId="9" hidden="1">#REF!</definedName>
    <definedName name="_Ctrl_1127" localSheetId="10" hidden="1">#REF!</definedName>
    <definedName name="_Ctrl_1127" hidden="1">#REF!</definedName>
    <definedName name="_Ctrl_1128" localSheetId="9" hidden="1">#REF!</definedName>
    <definedName name="_Ctrl_1128" localSheetId="10" hidden="1">#REF!</definedName>
    <definedName name="_Ctrl_1128" hidden="1">#REF!</definedName>
    <definedName name="_Ctrl_1129" localSheetId="9" hidden="1">#REF!</definedName>
    <definedName name="_Ctrl_1129" localSheetId="10" hidden="1">#REF!</definedName>
    <definedName name="_Ctrl_1129" hidden="1">#REF!</definedName>
    <definedName name="_Ctrl_113" localSheetId="8" hidden="1">#REF!</definedName>
    <definedName name="_Ctrl_113" localSheetId="10" hidden="1">'Appendix C - GHG Emissions'!$D$47</definedName>
    <definedName name="_Ctrl_113" localSheetId="1" hidden="1">#REF!</definedName>
    <definedName name="_Ctrl_113" localSheetId="0" hidden="1">#REF!</definedName>
    <definedName name="_Ctrl_113" hidden="1">#REF!</definedName>
    <definedName name="_Ctrl_1130" localSheetId="9" hidden="1">#REF!</definedName>
    <definedName name="_Ctrl_1130" localSheetId="10" hidden="1">#REF!</definedName>
    <definedName name="_Ctrl_1130" hidden="1">#REF!</definedName>
    <definedName name="_Ctrl_1131" localSheetId="9" hidden="1">#REF!</definedName>
    <definedName name="_Ctrl_1131" localSheetId="10" hidden="1">#REF!</definedName>
    <definedName name="_Ctrl_1131" hidden="1">#REF!</definedName>
    <definedName name="_Ctrl_1132" localSheetId="9" hidden="1">#REF!</definedName>
    <definedName name="_Ctrl_1132" localSheetId="10" hidden="1">#REF!</definedName>
    <definedName name="_Ctrl_1132" hidden="1">#REF!</definedName>
    <definedName name="_Ctrl_1133" localSheetId="9" hidden="1">#REF!</definedName>
    <definedName name="_Ctrl_1133" localSheetId="10" hidden="1">#REF!</definedName>
    <definedName name="_Ctrl_1133" hidden="1">#REF!</definedName>
    <definedName name="_Ctrl_1134" localSheetId="9" hidden="1">#REF!</definedName>
    <definedName name="_Ctrl_1134" localSheetId="10" hidden="1">#REF!</definedName>
    <definedName name="_Ctrl_1134" hidden="1">#REF!</definedName>
    <definedName name="_Ctrl_1135" localSheetId="9" hidden="1">#REF!</definedName>
    <definedName name="_Ctrl_1135" localSheetId="10" hidden="1">#REF!</definedName>
    <definedName name="_Ctrl_1135" hidden="1">#REF!</definedName>
    <definedName name="_Ctrl_1136" localSheetId="9" hidden="1">#REF!</definedName>
    <definedName name="_Ctrl_1136" localSheetId="10" hidden="1">#REF!</definedName>
    <definedName name="_Ctrl_1136" hidden="1">#REF!</definedName>
    <definedName name="_Ctrl_1138" localSheetId="9" hidden="1">#REF!</definedName>
    <definedName name="_Ctrl_1138" localSheetId="10" hidden="1">#REF!</definedName>
    <definedName name="_Ctrl_1138" hidden="1">#REF!</definedName>
    <definedName name="_Ctrl_1139" localSheetId="9" hidden="1">#REF!</definedName>
    <definedName name="_Ctrl_1139" localSheetId="10" hidden="1">#REF!</definedName>
    <definedName name="_Ctrl_1139" hidden="1">#REF!</definedName>
    <definedName name="_Ctrl_114" localSheetId="8" hidden="1">#REF!</definedName>
    <definedName name="_Ctrl_114" localSheetId="9" hidden="1">'[2]GHG Emissions'!#REF!</definedName>
    <definedName name="_Ctrl_114" localSheetId="10" hidden="1">'Appendix C - GHG Emissions'!#REF!</definedName>
    <definedName name="_Ctrl_114" localSheetId="1" hidden="1">'[2]GHG Emissions'!#REF!</definedName>
    <definedName name="_Ctrl_114" localSheetId="0" hidden="1">#REF!</definedName>
    <definedName name="_Ctrl_114" hidden="1">#REF!</definedName>
    <definedName name="_Ctrl_1140" localSheetId="9" hidden="1">#REF!</definedName>
    <definedName name="_Ctrl_1140" localSheetId="10" hidden="1">#REF!</definedName>
    <definedName name="_Ctrl_1140" hidden="1">#REF!</definedName>
    <definedName name="_Ctrl_1141" localSheetId="9" hidden="1">#REF!</definedName>
    <definedName name="_Ctrl_1141" localSheetId="10" hidden="1">#REF!</definedName>
    <definedName name="_Ctrl_1141" hidden="1">#REF!</definedName>
    <definedName name="_Ctrl_1142" localSheetId="9" hidden="1">#REF!</definedName>
    <definedName name="_Ctrl_1142" localSheetId="10" hidden="1">#REF!</definedName>
    <definedName name="_Ctrl_1142" hidden="1">#REF!</definedName>
    <definedName name="_Ctrl_1143" localSheetId="9" hidden="1">#REF!</definedName>
    <definedName name="_Ctrl_1143" localSheetId="10" hidden="1">#REF!</definedName>
    <definedName name="_Ctrl_1143" hidden="1">#REF!</definedName>
    <definedName name="_Ctrl_1144" localSheetId="9" hidden="1">#REF!</definedName>
    <definedName name="_Ctrl_1144" localSheetId="10" hidden="1">#REF!</definedName>
    <definedName name="_Ctrl_1144" hidden="1">#REF!</definedName>
    <definedName name="_Ctrl_1145" localSheetId="9" hidden="1">#REF!</definedName>
    <definedName name="_Ctrl_1145" localSheetId="10" hidden="1">#REF!</definedName>
    <definedName name="_Ctrl_1145" hidden="1">#REF!</definedName>
    <definedName name="_Ctrl_1146" localSheetId="9" hidden="1">#REF!</definedName>
    <definedName name="_Ctrl_1146" localSheetId="10" hidden="1">#REF!</definedName>
    <definedName name="_Ctrl_1146" hidden="1">#REF!</definedName>
    <definedName name="_Ctrl_1147" localSheetId="9" hidden="1">#REF!</definedName>
    <definedName name="_Ctrl_1147" localSheetId="10" hidden="1">#REF!</definedName>
    <definedName name="_Ctrl_1147" hidden="1">#REF!</definedName>
    <definedName name="_Ctrl_1148" localSheetId="9" hidden="1">#REF!</definedName>
    <definedName name="_Ctrl_1148" localSheetId="10" hidden="1">#REF!</definedName>
    <definedName name="_Ctrl_1148" hidden="1">#REF!</definedName>
    <definedName name="_Ctrl_1149" localSheetId="9" hidden="1">#REF!</definedName>
    <definedName name="_Ctrl_1149" localSheetId="10" hidden="1">#REF!</definedName>
    <definedName name="_Ctrl_1149" hidden="1">#REF!</definedName>
    <definedName name="_Ctrl_115" localSheetId="8" hidden="1">#REF!</definedName>
    <definedName name="_Ctrl_115" localSheetId="10" hidden="1">'Appendix C - GHG Emissions'!#REF!</definedName>
    <definedName name="_Ctrl_115" localSheetId="1" hidden="1">#REF!</definedName>
    <definedName name="_Ctrl_115" localSheetId="0" hidden="1">#REF!</definedName>
    <definedName name="_Ctrl_115" hidden="1">#REF!</definedName>
    <definedName name="_Ctrl_1150" localSheetId="9" hidden="1">#REF!</definedName>
    <definedName name="_Ctrl_1150" localSheetId="10" hidden="1">#REF!</definedName>
    <definedName name="_Ctrl_1150" hidden="1">#REF!</definedName>
    <definedName name="_Ctrl_1151" localSheetId="9" hidden="1">#REF!</definedName>
    <definedName name="_Ctrl_1151" localSheetId="10" hidden="1">#REF!</definedName>
    <definedName name="_Ctrl_1151" hidden="1">#REF!</definedName>
    <definedName name="_Ctrl_1152" localSheetId="9" hidden="1">#REF!</definedName>
    <definedName name="_Ctrl_1152" localSheetId="10" hidden="1">#REF!</definedName>
    <definedName name="_Ctrl_1152" hidden="1">#REF!</definedName>
    <definedName name="_Ctrl_1153" localSheetId="9" hidden="1">#REF!</definedName>
    <definedName name="_Ctrl_1153" localSheetId="10" hidden="1">#REF!</definedName>
    <definedName name="_Ctrl_1153" hidden="1">#REF!</definedName>
    <definedName name="_Ctrl_1154" localSheetId="9" hidden="1">#REF!</definedName>
    <definedName name="_Ctrl_1154" localSheetId="10" hidden="1">#REF!</definedName>
    <definedName name="_Ctrl_1154" hidden="1">#REF!</definedName>
    <definedName name="_Ctrl_1155" localSheetId="9" hidden="1">#REF!</definedName>
    <definedName name="_Ctrl_1155" localSheetId="10" hidden="1">#REF!</definedName>
    <definedName name="_Ctrl_1155" hidden="1">#REF!</definedName>
    <definedName name="_Ctrl_1156" localSheetId="9" hidden="1">#REF!</definedName>
    <definedName name="_Ctrl_1156" localSheetId="10" hidden="1">#REF!</definedName>
    <definedName name="_Ctrl_1156" hidden="1">#REF!</definedName>
    <definedName name="_Ctrl_1157" localSheetId="9" hidden="1">#REF!</definedName>
    <definedName name="_Ctrl_1157" localSheetId="10" hidden="1">#REF!</definedName>
    <definedName name="_Ctrl_1157" hidden="1">#REF!</definedName>
    <definedName name="_Ctrl_1158" localSheetId="9" hidden="1">#REF!</definedName>
    <definedName name="_Ctrl_1158" localSheetId="10" hidden="1">#REF!</definedName>
    <definedName name="_Ctrl_1158" hidden="1">#REF!</definedName>
    <definedName name="_Ctrl_1159" localSheetId="9" hidden="1">#REF!</definedName>
    <definedName name="_Ctrl_1159" localSheetId="10" hidden="1">#REF!</definedName>
    <definedName name="_Ctrl_1159" hidden="1">#REF!</definedName>
    <definedName name="_Ctrl_116" localSheetId="8" hidden="1">#REF!</definedName>
    <definedName name="_Ctrl_116" localSheetId="10" hidden="1">'Appendix C - GHG Emissions'!#REF!</definedName>
    <definedName name="_Ctrl_116" localSheetId="1" hidden="1">#REF!</definedName>
    <definedName name="_Ctrl_116" localSheetId="0" hidden="1">#REF!</definedName>
    <definedName name="_Ctrl_116" hidden="1">#REF!</definedName>
    <definedName name="_Ctrl_1160" localSheetId="9" hidden="1">#REF!</definedName>
    <definedName name="_Ctrl_1160" localSheetId="10" hidden="1">#REF!</definedName>
    <definedName name="_Ctrl_1160" hidden="1">#REF!</definedName>
    <definedName name="_Ctrl_1161" localSheetId="9" hidden="1">#REF!</definedName>
    <definedName name="_Ctrl_1161" localSheetId="10" hidden="1">#REF!</definedName>
    <definedName name="_Ctrl_1161" hidden="1">#REF!</definedName>
    <definedName name="_Ctrl_1162" localSheetId="9" hidden="1">#REF!</definedName>
    <definedName name="_Ctrl_1162" localSheetId="10" hidden="1">#REF!</definedName>
    <definedName name="_Ctrl_1162" hidden="1">#REF!</definedName>
    <definedName name="_Ctrl_1163" localSheetId="9" hidden="1">#REF!</definedName>
    <definedName name="_Ctrl_1163" localSheetId="10" hidden="1">#REF!</definedName>
    <definedName name="_Ctrl_1163" hidden="1">#REF!</definedName>
    <definedName name="_Ctrl_1164" localSheetId="9" hidden="1">#REF!</definedName>
    <definedName name="_Ctrl_1164" localSheetId="10" hidden="1">#REF!</definedName>
    <definedName name="_Ctrl_1164" hidden="1">#REF!</definedName>
    <definedName name="_Ctrl_1165" localSheetId="9" hidden="1">#REF!</definedName>
    <definedName name="_Ctrl_1165" localSheetId="10" hidden="1">#REF!</definedName>
    <definedName name="_Ctrl_1165" hidden="1">#REF!</definedName>
    <definedName name="_Ctrl_1167" localSheetId="9" hidden="1">#REF!</definedName>
    <definedName name="_Ctrl_1167" localSheetId="10" hidden="1">#REF!</definedName>
    <definedName name="_Ctrl_1167" hidden="1">#REF!</definedName>
    <definedName name="_Ctrl_1169" localSheetId="9" hidden="1">#REF!</definedName>
    <definedName name="_Ctrl_1169" localSheetId="10" hidden="1">#REF!</definedName>
    <definedName name="_Ctrl_1169" hidden="1">#REF!</definedName>
    <definedName name="_Ctrl_117" localSheetId="8" hidden="1">#REF!</definedName>
    <definedName name="_Ctrl_117" localSheetId="9" hidden="1">'[4]GHG Emissions'!#REF!</definedName>
    <definedName name="_Ctrl_117" localSheetId="10" hidden="1">'Appendix C - GHG Emissions'!#REF!</definedName>
    <definedName name="_Ctrl_117" localSheetId="1" hidden="1">'[2]GHG Emissions'!#REF!</definedName>
    <definedName name="_Ctrl_117" localSheetId="0" hidden="1">#REF!</definedName>
    <definedName name="_Ctrl_117" hidden="1">#REF!</definedName>
    <definedName name="_Ctrl_1170" localSheetId="9" hidden="1">#REF!</definedName>
    <definedName name="_Ctrl_1170" localSheetId="10" hidden="1">#REF!</definedName>
    <definedName name="_Ctrl_1170" hidden="1">#REF!</definedName>
    <definedName name="_Ctrl_1173" localSheetId="9" hidden="1">#REF!</definedName>
    <definedName name="_Ctrl_1173" localSheetId="10" hidden="1">#REF!</definedName>
    <definedName name="_Ctrl_1173" hidden="1">#REF!</definedName>
    <definedName name="_Ctrl_1175" localSheetId="9" hidden="1">#REF!</definedName>
    <definedName name="_Ctrl_1175" localSheetId="10" hidden="1">#REF!</definedName>
    <definedName name="_Ctrl_1175" hidden="1">#REF!</definedName>
    <definedName name="_Ctrl_1176" localSheetId="9" hidden="1">#REF!</definedName>
    <definedName name="_Ctrl_1176" localSheetId="10" hidden="1">#REF!</definedName>
    <definedName name="_Ctrl_1176" hidden="1">#REF!</definedName>
    <definedName name="_Ctrl_118" localSheetId="8" hidden="1">#REF!</definedName>
    <definedName name="_Ctrl_118" localSheetId="9" hidden="1">'[4]GHG Emissions'!#REF!</definedName>
    <definedName name="_Ctrl_118" localSheetId="10" hidden="1">'Appendix C - GHG Emissions'!#REF!</definedName>
    <definedName name="_Ctrl_118" localSheetId="1" hidden="1">'[2]GHG Emissions'!#REF!</definedName>
    <definedName name="_Ctrl_118" localSheetId="0" hidden="1">#REF!</definedName>
    <definedName name="_Ctrl_118" hidden="1">#REF!</definedName>
    <definedName name="_Ctrl_119" localSheetId="8" hidden="1">#REF!</definedName>
    <definedName name="_Ctrl_119" localSheetId="9" hidden="1">'[4]GHG Emissions'!#REF!</definedName>
    <definedName name="_Ctrl_119" localSheetId="10" hidden="1">'Appendix C - GHG Emissions'!#REF!</definedName>
    <definedName name="_Ctrl_119" localSheetId="1" hidden="1">'[2]GHG Emissions'!#REF!</definedName>
    <definedName name="_Ctrl_119" localSheetId="0" hidden="1">#REF!</definedName>
    <definedName name="_Ctrl_119" hidden="1">#REF!</definedName>
    <definedName name="_Ctrl_1196" localSheetId="9" hidden="1">[3]Discrimination!#REF!</definedName>
    <definedName name="_Ctrl_1196" localSheetId="10" hidden="1">[3]Discrimination!#REF!</definedName>
    <definedName name="_Ctrl_1196" hidden="1">[3]Discrimination!#REF!</definedName>
    <definedName name="_Ctrl_1198" localSheetId="9" hidden="1">#REF!</definedName>
    <definedName name="_Ctrl_1198" localSheetId="10" hidden="1">#REF!</definedName>
    <definedName name="_Ctrl_1198" hidden="1">#REF!</definedName>
    <definedName name="_Ctrl_1199" localSheetId="9" hidden="1">#REF!</definedName>
    <definedName name="_Ctrl_1199" localSheetId="10" hidden="1">#REF!</definedName>
    <definedName name="_Ctrl_1199" hidden="1">#REF!</definedName>
    <definedName name="_Ctrl_12" localSheetId="8" hidden="1">#REF!</definedName>
    <definedName name="_Ctrl_12" localSheetId="9" hidden="1">'Appendix B - Governance'!#REF!</definedName>
    <definedName name="_Ctrl_12" localSheetId="10" hidden="1">'Appendix C - GHG Emissions'!#REF!</definedName>
    <definedName name="_Ctrl_12" localSheetId="1" hidden="1">#REF!</definedName>
    <definedName name="_Ctrl_12" localSheetId="0" hidden="1">#REF!</definedName>
    <definedName name="_Ctrl_12" hidden="1">#REF!</definedName>
    <definedName name="_Ctrl_120" localSheetId="8" hidden="1">#REF!</definedName>
    <definedName name="_Ctrl_120" localSheetId="9" hidden="1">'[4]GHG Emissions'!#REF!</definedName>
    <definedName name="_Ctrl_120" localSheetId="10" hidden="1">'Appendix C - GHG Emissions'!#REF!</definedName>
    <definedName name="_Ctrl_120" localSheetId="1" hidden="1">'[2]GHG Emissions'!#REF!</definedName>
    <definedName name="_Ctrl_120" localSheetId="0" hidden="1">#REF!</definedName>
    <definedName name="_Ctrl_120" hidden="1">#REF!</definedName>
    <definedName name="_Ctrl_1200" localSheetId="9" hidden="1">#REF!</definedName>
    <definedName name="_Ctrl_1200" localSheetId="10" hidden="1">#REF!</definedName>
    <definedName name="_Ctrl_1200" hidden="1">#REF!</definedName>
    <definedName name="_Ctrl_1201" localSheetId="9" hidden="1">#REF!</definedName>
    <definedName name="_Ctrl_1201" localSheetId="10" hidden="1">#REF!</definedName>
    <definedName name="_Ctrl_1201" hidden="1">#REF!</definedName>
    <definedName name="_Ctrl_1202" localSheetId="9" hidden="1">#REF!</definedName>
    <definedName name="_Ctrl_1202" localSheetId="10" hidden="1">#REF!</definedName>
    <definedName name="_Ctrl_1202" hidden="1">#REF!</definedName>
    <definedName name="_Ctrl_121" localSheetId="8" hidden="1">#REF!</definedName>
    <definedName name="_Ctrl_121" localSheetId="9" hidden="1">'[2]GHG Emissions'!#REF!</definedName>
    <definedName name="_Ctrl_121" localSheetId="10" hidden="1">'Appendix C - GHG Emissions'!#REF!</definedName>
    <definedName name="_Ctrl_121" localSheetId="1" hidden="1">'[2]GHG Emissions'!#REF!</definedName>
    <definedName name="_Ctrl_121" localSheetId="0" hidden="1">#REF!</definedName>
    <definedName name="_Ctrl_121" hidden="1">#REF!</definedName>
    <definedName name="_Ctrl_1216" localSheetId="9" hidden="1">'[3]Ethical Practices'!#REF!</definedName>
    <definedName name="_Ctrl_1216" localSheetId="10" hidden="1">'[3]Ethical Practices'!#REF!</definedName>
    <definedName name="_Ctrl_1216" hidden="1">'[3]Ethical Practices'!#REF!</definedName>
    <definedName name="_Ctrl_1217" localSheetId="9" hidden="1">'[3]Ethical Practices'!#REF!</definedName>
    <definedName name="_Ctrl_1217" localSheetId="10" hidden="1">'[3]Ethical Practices'!#REF!</definedName>
    <definedName name="_Ctrl_1217" hidden="1">'[3]Ethical Practices'!#REF!</definedName>
    <definedName name="_Ctrl_1218" localSheetId="9" hidden="1">'[3]Ethical Practices'!#REF!</definedName>
    <definedName name="_Ctrl_1218" localSheetId="10" hidden="1">'[3]Ethical Practices'!#REF!</definedName>
    <definedName name="_Ctrl_1218" hidden="1">'[3]Ethical Practices'!#REF!</definedName>
    <definedName name="_Ctrl_1219" localSheetId="9" hidden="1">'[3]Ethical Practices'!#REF!</definedName>
    <definedName name="_Ctrl_1219" localSheetId="10" hidden="1">'[3]Ethical Practices'!#REF!</definedName>
    <definedName name="_Ctrl_1219" hidden="1">'[3]Ethical Practices'!#REF!</definedName>
    <definedName name="_Ctrl_122" localSheetId="8" hidden="1">#REF!</definedName>
    <definedName name="_Ctrl_122" localSheetId="9" hidden="1">'[2]GHG Emissions'!#REF!</definedName>
    <definedName name="_Ctrl_122" localSheetId="10" hidden="1">'Appendix C - GHG Emissions'!#REF!</definedName>
    <definedName name="_Ctrl_122" localSheetId="1" hidden="1">'[2]GHG Emissions'!#REF!</definedName>
    <definedName name="_Ctrl_122" localSheetId="0" hidden="1">#REF!</definedName>
    <definedName name="_Ctrl_122" hidden="1">#REF!</definedName>
    <definedName name="_Ctrl_1220" localSheetId="9" hidden="1">#REF!</definedName>
    <definedName name="_Ctrl_1220" localSheetId="10" hidden="1">#REF!</definedName>
    <definedName name="_Ctrl_1220" hidden="1">#REF!</definedName>
    <definedName name="_Ctrl_1221" localSheetId="9" hidden="1">#REF!</definedName>
    <definedName name="_Ctrl_1221" localSheetId="10" hidden="1">#REF!</definedName>
    <definedName name="_Ctrl_1221" hidden="1">#REF!</definedName>
    <definedName name="_Ctrl_123" localSheetId="8" hidden="1">#REF!</definedName>
    <definedName name="_Ctrl_123" localSheetId="9" hidden="1">'[2]GHG Emissions'!#REF!</definedName>
    <definedName name="_Ctrl_123" localSheetId="10" hidden="1">'Appendix C - GHG Emissions'!#REF!</definedName>
    <definedName name="_Ctrl_123" localSheetId="1" hidden="1">'[2]GHG Emissions'!#REF!</definedName>
    <definedName name="_Ctrl_123" localSheetId="0" hidden="1">#REF!</definedName>
    <definedName name="_Ctrl_123" hidden="1">#REF!</definedName>
    <definedName name="_Ctrl_124" localSheetId="8" hidden="1">#REF!</definedName>
    <definedName name="_Ctrl_124" localSheetId="9" hidden="1">'[4]GHG Emissions'!#REF!</definedName>
    <definedName name="_Ctrl_124" localSheetId="10" hidden="1">'Appendix C - GHG Emissions'!#REF!</definedName>
    <definedName name="_Ctrl_124" localSheetId="1" hidden="1">'[2]GHG Emissions'!#REF!</definedName>
    <definedName name="_Ctrl_124" localSheetId="0" hidden="1">#REF!</definedName>
    <definedName name="_Ctrl_124" hidden="1">#REF!</definedName>
    <definedName name="_Ctrl_125" localSheetId="8" hidden="1">#REF!</definedName>
    <definedName name="_Ctrl_125" localSheetId="9" hidden="1">'[2]GHG Emissions'!#REF!</definedName>
    <definedName name="_Ctrl_125" localSheetId="10" hidden="1">'Appendix C - GHG Emissions'!#REF!</definedName>
    <definedName name="_Ctrl_125" localSheetId="1" hidden="1">'[2]GHG Emissions'!#REF!</definedName>
    <definedName name="_Ctrl_125" localSheetId="0" hidden="1">#REF!</definedName>
    <definedName name="_Ctrl_125" hidden="1">#REF!</definedName>
    <definedName name="_Ctrl_126" localSheetId="8" hidden="1">#REF!</definedName>
    <definedName name="_Ctrl_126" localSheetId="9" hidden="1">'[2]GHG Emissions'!#REF!</definedName>
    <definedName name="_Ctrl_126" localSheetId="10" hidden="1">'Appendix C - GHG Emissions'!#REF!</definedName>
    <definedName name="_Ctrl_126" localSheetId="1" hidden="1">'[2]GHG Emissions'!#REF!</definedName>
    <definedName name="_Ctrl_126" localSheetId="0" hidden="1">#REF!</definedName>
    <definedName name="_Ctrl_126" hidden="1">#REF!</definedName>
    <definedName name="_Ctrl_127" localSheetId="8" hidden="1">#REF!</definedName>
    <definedName name="_Ctrl_127" localSheetId="9" hidden="1">'[4]GHG Emissions'!#REF!</definedName>
    <definedName name="_Ctrl_127" localSheetId="10" hidden="1">'Appendix C - GHG Emissions'!#REF!</definedName>
    <definedName name="_Ctrl_127" localSheetId="1" hidden="1">'[2]GHG Emissions'!#REF!</definedName>
    <definedName name="_Ctrl_127" localSheetId="0" hidden="1">#REF!</definedName>
    <definedName name="_Ctrl_127" hidden="1">#REF!</definedName>
    <definedName name="_Ctrl_128" localSheetId="8" hidden="1">#REF!</definedName>
    <definedName name="_Ctrl_128" localSheetId="9" hidden="1">'[2]GHG Emissions'!#REF!</definedName>
    <definedName name="_Ctrl_128" localSheetId="10" hidden="1">'Appendix C - GHG Emissions'!#REF!</definedName>
    <definedName name="_Ctrl_128" localSheetId="1" hidden="1">'[2]GHG Emissions'!#REF!</definedName>
    <definedName name="_Ctrl_128" localSheetId="0" hidden="1">#REF!</definedName>
    <definedName name="_Ctrl_128" hidden="1">#REF!</definedName>
    <definedName name="_Ctrl_129" localSheetId="8" hidden="1">#REF!</definedName>
    <definedName name="_Ctrl_129" localSheetId="9" hidden="1">[2]Energy!#REF!</definedName>
    <definedName name="_Ctrl_129" localSheetId="10" hidden="1">[2]Energy!#REF!</definedName>
    <definedName name="_Ctrl_129" localSheetId="1" hidden="1">[2]Energy!#REF!</definedName>
    <definedName name="_Ctrl_129" localSheetId="0" hidden="1">#REF!</definedName>
    <definedName name="_Ctrl_129" hidden="1">#REF!</definedName>
    <definedName name="_Ctrl_13" localSheetId="8" hidden="1">#REF!</definedName>
    <definedName name="_Ctrl_13" localSheetId="9" hidden="1">'Appendix B - Governance'!#REF!</definedName>
    <definedName name="_Ctrl_13" localSheetId="10" hidden="1">'Appendix C - GHG Emissions'!#REF!</definedName>
    <definedName name="_Ctrl_13" localSheetId="1" hidden="1">#REF!</definedName>
    <definedName name="_Ctrl_13" localSheetId="0" hidden="1">#REF!</definedName>
    <definedName name="_Ctrl_13" hidden="1">#REF!</definedName>
    <definedName name="_Ctrl_130" localSheetId="8" hidden="1">#REF!</definedName>
    <definedName name="_Ctrl_130" localSheetId="1" hidden="1">'Company Profile'!#REF!</definedName>
    <definedName name="_Ctrl_130" localSheetId="0" hidden="1">#REF!</definedName>
    <definedName name="_Ctrl_130" hidden="1">#REF!</definedName>
    <definedName name="_Ctrl_131" localSheetId="8" hidden="1">#REF!</definedName>
    <definedName name="_Ctrl_131" localSheetId="1" hidden="1">'Company Profile'!#REF!</definedName>
    <definedName name="_Ctrl_131" localSheetId="0" hidden="1">#REF!</definedName>
    <definedName name="_Ctrl_131" hidden="1">#REF!</definedName>
    <definedName name="_Ctrl_132" localSheetId="8" hidden="1">#REF!</definedName>
    <definedName name="_Ctrl_132" localSheetId="1" hidden="1">'Company Profile'!#REF!</definedName>
    <definedName name="_Ctrl_132" localSheetId="0" hidden="1">#REF!</definedName>
    <definedName name="_Ctrl_132" hidden="1">#REF!</definedName>
    <definedName name="_Ctrl_133" localSheetId="8" hidden="1">#REF!</definedName>
    <definedName name="_Ctrl_133" localSheetId="1" hidden="1">'Company Profile'!$C$4</definedName>
    <definedName name="_Ctrl_133" localSheetId="0" hidden="1">#REF!</definedName>
    <definedName name="_Ctrl_133" hidden="1">#REF!</definedName>
    <definedName name="_Ctrl_134" localSheetId="8" hidden="1">#REF!</definedName>
    <definedName name="_Ctrl_134" localSheetId="1" hidden="1">'Company Profile'!$C$6</definedName>
    <definedName name="_Ctrl_134" localSheetId="0" hidden="1">#REF!</definedName>
    <definedName name="_Ctrl_134" hidden="1">#REF!</definedName>
    <definedName name="_Ctrl_135" localSheetId="8" hidden="1">#REF!</definedName>
    <definedName name="_Ctrl_135" localSheetId="1" hidden="1">'Company Profile'!$C$7</definedName>
    <definedName name="_Ctrl_135" localSheetId="0" hidden="1">#REF!</definedName>
    <definedName name="_Ctrl_135" hidden="1">#REF!</definedName>
    <definedName name="_Ctrl_136" localSheetId="8" hidden="1">#REF!</definedName>
    <definedName name="_Ctrl_136" localSheetId="1" hidden="1">'Company Profile'!$C$8</definedName>
    <definedName name="_Ctrl_136" localSheetId="0" hidden="1">#REF!</definedName>
    <definedName name="_Ctrl_136" hidden="1">#REF!</definedName>
    <definedName name="_Ctrl_137" localSheetId="8" hidden="1">#REF!</definedName>
    <definedName name="_Ctrl_137" localSheetId="1" hidden="1">'Company Profile'!$C$5</definedName>
    <definedName name="_Ctrl_137" localSheetId="0" hidden="1">#REF!</definedName>
    <definedName name="_Ctrl_137" hidden="1">#REF!</definedName>
    <definedName name="_Ctrl_138" localSheetId="8" hidden="1">#REF!</definedName>
    <definedName name="_Ctrl_138" localSheetId="9" hidden="1">#REF!</definedName>
    <definedName name="_Ctrl_138" localSheetId="10" hidden="1">#REF!</definedName>
    <definedName name="_Ctrl_138" localSheetId="1" hidden="1">#REF!</definedName>
    <definedName name="_Ctrl_138" localSheetId="0" hidden="1">#REF!</definedName>
    <definedName name="_Ctrl_138" hidden="1">#REF!</definedName>
    <definedName name="_Ctrl_139" localSheetId="8" hidden="1">#REF!</definedName>
    <definedName name="_Ctrl_139" localSheetId="9" hidden="1">#REF!</definedName>
    <definedName name="_Ctrl_139" localSheetId="10" hidden="1">#REF!</definedName>
    <definedName name="_Ctrl_139" localSheetId="1" hidden="1">#REF!</definedName>
    <definedName name="_Ctrl_139" localSheetId="0" hidden="1">#REF!</definedName>
    <definedName name="_Ctrl_139" hidden="1">#REF!</definedName>
    <definedName name="_Ctrl_14" localSheetId="8" hidden="1">#REF!</definedName>
    <definedName name="_Ctrl_14" localSheetId="9" hidden="1">'Appendix B - Governance'!#REF!</definedName>
    <definedName name="_Ctrl_14" localSheetId="10" hidden="1">'Appendix C - GHG Emissions'!#REF!</definedName>
    <definedName name="_Ctrl_14" localSheetId="1" hidden="1">#REF!</definedName>
    <definedName name="_Ctrl_14" localSheetId="0" hidden="1">#REF!</definedName>
    <definedName name="_Ctrl_14" hidden="1">#REF!</definedName>
    <definedName name="_Ctrl_140" localSheetId="8" hidden="1">#REF!</definedName>
    <definedName name="_Ctrl_140" localSheetId="9" hidden="1">#REF!</definedName>
    <definedName name="_Ctrl_140" localSheetId="10" hidden="1">#REF!</definedName>
    <definedName name="_Ctrl_140" localSheetId="3" hidden="1">'Balance Sheet Impacts'!#REF!</definedName>
    <definedName name="_Ctrl_140" localSheetId="6" hidden="1">'Cash Flow &amp; ROI'!#REF!</definedName>
    <definedName name="_Ctrl_140" localSheetId="1" hidden="1">#REF!</definedName>
    <definedName name="_Ctrl_140" localSheetId="5" hidden="1">'Expense Impacts'!#REF!</definedName>
    <definedName name="_Ctrl_140" localSheetId="7" hidden="1">'Income Statement Impacts'!#REF!</definedName>
    <definedName name="_Ctrl_140" localSheetId="0" hidden="1">#REF!</definedName>
    <definedName name="_Ctrl_140" localSheetId="2" hidden="1">'Project 50x30'!#REF!</definedName>
    <definedName name="_Ctrl_140" localSheetId="4" hidden="1">'Revenue Impacts'!#REF!</definedName>
    <definedName name="_Ctrl_140" hidden="1">#REF!</definedName>
    <definedName name="_Ctrl_141" localSheetId="8" hidden="1">'Appendix A - Mapping to TCFD'!#REF!</definedName>
    <definedName name="_Ctrl_141" localSheetId="9" hidden="1">#REF!</definedName>
    <definedName name="_Ctrl_141" localSheetId="10" hidden="1">#REF!</definedName>
    <definedName name="_Ctrl_141" localSheetId="1" hidden="1">#REF!</definedName>
    <definedName name="_Ctrl_141" localSheetId="0" hidden="1">Introduction!#REF!</definedName>
    <definedName name="_Ctrl_141" hidden="1">#REF!</definedName>
    <definedName name="_Ctrl_142" localSheetId="8" hidden="1">#REF!</definedName>
    <definedName name="_Ctrl_142" localSheetId="9" hidden="1">#REF!</definedName>
    <definedName name="_Ctrl_142" localSheetId="10" hidden="1">#REF!</definedName>
    <definedName name="_Ctrl_142" localSheetId="1" hidden="1">#REF!</definedName>
    <definedName name="_Ctrl_142" localSheetId="0" hidden="1">#REF!</definedName>
    <definedName name="_Ctrl_142" hidden="1">#REF!</definedName>
    <definedName name="_Ctrl_143" localSheetId="8" hidden="1">#REF!</definedName>
    <definedName name="_Ctrl_143" localSheetId="9" hidden="1">#REF!</definedName>
    <definedName name="_Ctrl_143" localSheetId="10" hidden="1">#REF!</definedName>
    <definedName name="_Ctrl_143" localSheetId="1" hidden="1">#REF!</definedName>
    <definedName name="_Ctrl_143" localSheetId="0" hidden="1">#REF!</definedName>
    <definedName name="_Ctrl_143" hidden="1">#REF!</definedName>
    <definedName name="_Ctrl_144" localSheetId="9" hidden="1">#REF!</definedName>
    <definedName name="_Ctrl_144" localSheetId="10" hidden="1">#REF!</definedName>
    <definedName name="_Ctrl_144" localSheetId="1" hidden="1">#REF!</definedName>
    <definedName name="_Ctrl_144" hidden="1">#REF!</definedName>
    <definedName name="_Ctrl_145" localSheetId="9" hidden="1">#REF!</definedName>
    <definedName name="_Ctrl_145" localSheetId="10" hidden="1">#REF!</definedName>
    <definedName name="_Ctrl_145" localSheetId="1" hidden="1">#REF!</definedName>
    <definedName name="_Ctrl_145" hidden="1">#REF!</definedName>
    <definedName name="_Ctrl_146" localSheetId="9" hidden="1">#REF!</definedName>
    <definedName name="_Ctrl_146" localSheetId="10" hidden="1">#REF!</definedName>
    <definedName name="_Ctrl_146" localSheetId="1" hidden="1">#REF!</definedName>
    <definedName name="_Ctrl_146" hidden="1">#REF!</definedName>
    <definedName name="_Ctrl_147" localSheetId="9" hidden="1">#REF!</definedName>
    <definedName name="_Ctrl_147" localSheetId="10" hidden="1">#REF!</definedName>
    <definedName name="_Ctrl_147" localSheetId="1" hidden="1">#REF!</definedName>
    <definedName name="_Ctrl_147" hidden="1">#REF!</definedName>
    <definedName name="_Ctrl_148" localSheetId="9" hidden="1">#REF!</definedName>
    <definedName name="_Ctrl_148" localSheetId="10" hidden="1">#REF!</definedName>
    <definedName name="_Ctrl_148" localSheetId="1" hidden="1">#REF!</definedName>
    <definedName name="_Ctrl_148" hidden="1">#REF!</definedName>
    <definedName name="_Ctrl_149" localSheetId="9" hidden="1">#REF!</definedName>
    <definedName name="_Ctrl_149" localSheetId="10" hidden="1">#REF!</definedName>
    <definedName name="_Ctrl_149" localSheetId="1" hidden="1">#REF!</definedName>
    <definedName name="_Ctrl_149" hidden="1">#REF!</definedName>
    <definedName name="_Ctrl_15" localSheetId="8" hidden="1">#REF!</definedName>
    <definedName name="_Ctrl_15" localSheetId="9" hidden="1">'Appendix B - Governance'!#REF!</definedName>
    <definedName name="_Ctrl_15" localSheetId="10" hidden="1">'Appendix C - GHG Emissions'!#REF!</definedName>
    <definedName name="_Ctrl_15" localSheetId="1" hidden="1">#REF!</definedName>
    <definedName name="_Ctrl_15" localSheetId="0" hidden="1">#REF!</definedName>
    <definedName name="_Ctrl_15" hidden="1">#REF!</definedName>
    <definedName name="_Ctrl_150" localSheetId="9" hidden="1">#REF!</definedName>
    <definedName name="_Ctrl_150" localSheetId="10" hidden="1">#REF!</definedName>
    <definedName name="_Ctrl_150" localSheetId="1" hidden="1">#REF!</definedName>
    <definedName name="_Ctrl_150" hidden="1">#REF!</definedName>
    <definedName name="_Ctrl_151" localSheetId="9" hidden="1">#REF!</definedName>
    <definedName name="_Ctrl_151" localSheetId="10" hidden="1">#REF!</definedName>
    <definedName name="_Ctrl_151" localSheetId="1" hidden="1">#REF!</definedName>
    <definedName name="_Ctrl_151" hidden="1">#REF!</definedName>
    <definedName name="_Ctrl_152" localSheetId="9" hidden="1">#REF!</definedName>
    <definedName name="_Ctrl_152" localSheetId="10" hidden="1">#REF!</definedName>
    <definedName name="_Ctrl_152" localSheetId="1" hidden="1">#REF!</definedName>
    <definedName name="_Ctrl_152" hidden="1">#REF!</definedName>
    <definedName name="_Ctrl_153" localSheetId="9" hidden="1">#REF!</definedName>
    <definedName name="_Ctrl_153" localSheetId="10" hidden="1">#REF!</definedName>
    <definedName name="_Ctrl_153" localSheetId="1" hidden="1">#REF!</definedName>
    <definedName name="_Ctrl_153" hidden="1">#REF!</definedName>
    <definedName name="_Ctrl_154" localSheetId="9" hidden="1">#REF!</definedName>
    <definedName name="_Ctrl_154" localSheetId="10" hidden="1">#REF!</definedName>
    <definedName name="_Ctrl_154" localSheetId="1" hidden="1">#REF!</definedName>
    <definedName name="_Ctrl_154" hidden="1">#REF!</definedName>
    <definedName name="_Ctrl_155" localSheetId="9" hidden="1">#REF!</definedName>
    <definedName name="_Ctrl_155" localSheetId="10" hidden="1">#REF!</definedName>
    <definedName name="_Ctrl_155" localSheetId="1" hidden="1">#REF!</definedName>
    <definedName name="_Ctrl_155" hidden="1">#REF!</definedName>
    <definedName name="_Ctrl_156" localSheetId="9" hidden="1">#REF!</definedName>
    <definedName name="_Ctrl_156" localSheetId="10" hidden="1">#REF!</definedName>
    <definedName name="_Ctrl_156" localSheetId="1" hidden="1">#REF!</definedName>
    <definedName name="_Ctrl_156" hidden="1">#REF!</definedName>
    <definedName name="_Ctrl_157" localSheetId="9" hidden="1">#REF!</definedName>
    <definedName name="_Ctrl_157" localSheetId="10" hidden="1">#REF!</definedName>
    <definedName name="_Ctrl_157" localSheetId="1" hidden="1">#REF!</definedName>
    <definedName name="_Ctrl_157" hidden="1">#REF!</definedName>
    <definedName name="_Ctrl_158" localSheetId="9" hidden="1">#REF!</definedName>
    <definedName name="_Ctrl_158" localSheetId="10" hidden="1">#REF!</definedName>
    <definedName name="_Ctrl_158" localSheetId="1" hidden="1">#REF!</definedName>
    <definedName name="_Ctrl_158" hidden="1">#REF!</definedName>
    <definedName name="_Ctrl_159" localSheetId="9" hidden="1">#REF!</definedName>
    <definedName name="_Ctrl_159" localSheetId="10" hidden="1">#REF!</definedName>
    <definedName name="_Ctrl_159" localSheetId="1" hidden="1">#REF!</definedName>
    <definedName name="_Ctrl_159" hidden="1">#REF!</definedName>
    <definedName name="_Ctrl_16" localSheetId="8" hidden="1">#REF!</definedName>
    <definedName name="_Ctrl_16" localSheetId="9" hidden="1">'Appendix B - Governance'!#REF!</definedName>
    <definedName name="_Ctrl_16" localSheetId="10" hidden="1">'Appendix C - GHG Emissions'!#REF!</definedName>
    <definedName name="_Ctrl_16" localSheetId="1" hidden="1">#REF!</definedName>
    <definedName name="_Ctrl_16" localSheetId="0" hidden="1">#REF!</definedName>
    <definedName name="_Ctrl_16" hidden="1">#REF!</definedName>
    <definedName name="_Ctrl_160" localSheetId="9" hidden="1">#REF!</definedName>
    <definedName name="_Ctrl_160" localSheetId="10" hidden="1">#REF!</definedName>
    <definedName name="_Ctrl_160" localSheetId="1" hidden="1">#REF!</definedName>
    <definedName name="_Ctrl_160" hidden="1">#REF!</definedName>
    <definedName name="_Ctrl_161" localSheetId="9" hidden="1">#REF!</definedName>
    <definedName name="_Ctrl_161" localSheetId="10" hidden="1">#REF!</definedName>
    <definedName name="_Ctrl_161" localSheetId="1" hidden="1">#REF!</definedName>
    <definedName name="_Ctrl_161" hidden="1">#REF!</definedName>
    <definedName name="_Ctrl_162" localSheetId="9" hidden="1">#REF!</definedName>
    <definedName name="_Ctrl_162" localSheetId="10" hidden="1">#REF!</definedName>
    <definedName name="_Ctrl_162" localSheetId="1" hidden="1">#REF!</definedName>
    <definedName name="_Ctrl_162" hidden="1">#REF!</definedName>
    <definedName name="_Ctrl_163" localSheetId="9" hidden="1">#REF!</definedName>
    <definedName name="_Ctrl_163" localSheetId="10" hidden="1">#REF!</definedName>
    <definedName name="_Ctrl_163" localSheetId="1" hidden="1">#REF!</definedName>
    <definedName name="_Ctrl_163" hidden="1">#REF!</definedName>
    <definedName name="_Ctrl_164" localSheetId="9" hidden="1">#REF!</definedName>
    <definedName name="_Ctrl_164" localSheetId="10" hidden="1">#REF!</definedName>
    <definedName name="_Ctrl_164" localSheetId="1" hidden="1">#REF!</definedName>
    <definedName name="_Ctrl_164" hidden="1">#REF!</definedName>
    <definedName name="_Ctrl_165" localSheetId="9" hidden="1">#REF!</definedName>
    <definedName name="_Ctrl_165" localSheetId="10" hidden="1">#REF!</definedName>
    <definedName name="_Ctrl_165" localSheetId="1" hidden="1">#REF!</definedName>
    <definedName name="_Ctrl_165" hidden="1">#REF!</definedName>
    <definedName name="_Ctrl_166" localSheetId="9" hidden="1">#REF!</definedName>
    <definedName name="_Ctrl_166" localSheetId="10" hidden="1">#REF!</definedName>
    <definedName name="_Ctrl_166" localSheetId="1" hidden="1">#REF!</definedName>
    <definedName name="_Ctrl_166" hidden="1">#REF!</definedName>
    <definedName name="_Ctrl_167" localSheetId="9" hidden="1">#REF!</definedName>
    <definedName name="_Ctrl_167" localSheetId="10" hidden="1">#REF!</definedName>
    <definedName name="_Ctrl_167" localSheetId="1" hidden="1">#REF!</definedName>
    <definedName name="_Ctrl_167" hidden="1">#REF!</definedName>
    <definedName name="_Ctrl_168" localSheetId="9" hidden="1">#REF!</definedName>
    <definedName name="_Ctrl_168" localSheetId="10" hidden="1">#REF!</definedName>
    <definedName name="_Ctrl_168" localSheetId="1" hidden="1">#REF!</definedName>
    <definedName name="_Ctrl_168" hidden="1">#REF!</definedName>
    <definedName name="_Ctrl_169" localSheetId="9" hidden="1">#REF!</definedName>
    <definedName name="_Ctrl_169" localSheetId="10" hidden="1">#REF!</definedName>
    <definedName name="_Ctrl_169" localSheetId="1" hidden="1">#REF!</definedName>
    <definedName name="_Ctrl_169" hidden="1">#REF!</definedName>
    <definedName name="_Ctrl_17" localSheetId="8" hidden="1">#REF!</definedName>
    <definedName name="_Ctrl_17" localSheetId="9" hidden="1">'Appendix B - Governance'!#REF!</definedName>
    <definedName name="_Ctrl_17" localSheetId="10" hidden="1">'Appendix C - GHG Emissions'!#REF!</definedName>
    <definedName name="_Ctrl_17" localSheetId="1" hidden="1">#REF!</definedName>
    <definedName name="_Ctrl_17" localSheetId="0" hidden="1">#REF!</definedName>
    <definedName name="_Ctrl_17" hidden="1">#REF!</definedName>
    <definedName name="_Ctrl_170" localSheetId="9" hidden="1">#REF!</definedName>
    <definedName name="_Ctrl_170" localSheetId="10" hidden="1">#REF!</definedName>
    <definedName name="_Ctrl_170" localSheetId="1" hidden="1">#REF!</definedName>
    <definedName name="_Ctrl_170" hidden="1">#REF!</definedName>
    <definedName name="_Ctrl_171" localSheetId="9" hidden="1">#REF!</definedName>
    <definedName name="_Ctrl_171" localSheetId="10" hidden="1">#REF!</definedName>
    <definedName name="_Ctrl_171" localSheetId="1" hidden="1">#REF!</definedName>
    <definedName name="_Ctrl_171" hidden="1">#REF!</definedName>
    <definedName name="_Ctrl_172" localSheetId="9" hidden="1">#REF!</definedName>
    <definedName name="_Ctrl_172" localSheetId="10" hidden="1">#REF!</definedName>
    <definedName name="_Ctrl_172" localSheetId="1" hidden="1">#REF!</definedName>
    <definedName name="_Ctrl_172" hidden="1">#REF!</definedName>
    <definedName name="_Ctrl_173" localSheetId="9" hidden="1">#REF!</definedName>
    <definedName name="_Ctrl_173" localSheetId="10" hidden="1">#REF!</definedName>
    <definedName name="_Ctrl_173" localSheetId="1" hidden="1">#REF!</definedName>
    <definedName name="_Ctrl_173" hidden="1">#REF!</definedName>
    <definedName name="_Ctrl_174" localSheetId="1" hidden="1">'Company Profile'!#REF!</definedName>
    <definedName name="_Ctrl_174" hidden="1">#REF!</definedName>
    <definedName name="_Ctrl_175" localSheetId="1" hidden="1">'Company Profile'!#REF!</definedName>
    <definedName name="_Ctrl_175" hidden="1">#REF!</definedName>
    <definedName name="_Ctrl_176" localSheetId="1" hidden="1">'Company Profile'!#REF!</definedName>
    <definedName name="_Ctrl_176" hidden="1">#REF!</definedName>
    <definedName name="_Ctrl_177" localSheetId="9" hidden="1">'[2]Organization Profile'!#REF!</definedName>
    <definedName name="_Ctrl_177" localSheetId="10" hidden="1">'[2]Organization Profile'!#REF!</definedName>
    <definedName name="_Ctrl_177" localSheetId="1" hidden="1">'Company Profile'!#REF!</definedName>
    <definedName name="_Ctrl_177" hidden="1">#REF!</definedName>
    <definedName name="_Ctrl_178" localSheetId="9" hidden="1">'[2]Organization Profile'!#REF!</definedName>
    <definedName name="_Ctrl_178" localSheetId="10" hidden="1">'[2]Organization Profile'!#REF!</definedName>
    <definedName name="_Ctrl_178" localSheetId="1" hidden="1">'Company Profile'!#REF!</definedName>
    <definedName name="_Ctrl_178" hidden="1">#REF!</definedName>
    <definedName name="_Ctrl_179" localSheetId="9" hidden="1">'[2]Organization Profile'!#REF!</definedName>
    <definedName name="_Ctrl_179" localSheetId="10" hidden="1">'[2]Organization Profile'!#REF!</definedName>
    <definedName name="_Ctrl_179" localSheetId="1" hidden="1">'Company Profile'!#REF!</definedName>
    <definedName name="_Ctrl_179" hidden="1">#REF!</definedName>
    <definedName name="_Ctrl_18" localSheetId="8" hidden="1">#REF!</definedName>
    <definedName name="_Ctrl_18" localSheetId="9" hidden="1">#REF!</definedName>
    <definedName name="_Ctrl_18" localSheetId="1" hidden="1">'Company Profile'!#REF!</definedName>
    <definedName name="_Ctrl_18" localSheetId="0" hidden="1">#REF!</definedName>
    <definedName name="_Ctrl_18" hidden="1">#REF!</definedName>
    <definedName name="_Ctrl_180" hidden="1">#REF!</definedName>
    <definedName name="_Ctrl_188" localSheetId="9" hidden="1">#REF!</definedName>
    <definedName name="_Ctrl_188" localSheetId="10" hidden="1">#REF!</definedName>
    <definedName name="_Ctrl_188" hidden="1">#REF!</definedName>
    <definedName name="_Ctrl_189" localSheetId="9" hidden="1">#REF!</definedName>
    <definedName name="_Ctrl_189" localSheetId="10" hidden="1">#REF!</definedName>
    <definedName name="_Ctrl_189" hidden="1">#REF!</definedName>
    <definedName name="_Ctrl_19" localSheetId="8" hidden="1">#REF!</definedName>
    <definedName name="_Ctrl_19" localSheetId="9" hidden="1">#REF!</definedName>
    <definedName name="_Ctrl_19" localSheetId="1" hidden="1">'Company Profile'!#REF!</definedName>
    <definedName name="_Ctrl_19" localSheetId="0" hidden="1">#REF!</definedName>
    <definedName name="_Ctrl_19" hidden="1">#REF!</definedName>
    <definedName name="_Ctrl_190" localSheetId="9" hidden="1">#REF!</definedName>
    <definedName name="_Ctrl_190" localSheetId="10" hidden="1">#REF!</definedName>
    <definedName name="_Ctrl_190" hidden="1">#REF!</definedName>
    <definedName name="_Ctrl_191" localSheetId="9" hidden="1">#REF!</definedName>
    <definedName name="_Ctrl_191" localSheetId="10" hidden="1">#REF!</definedName>
    <definedName name="_Ctrl_191" hidden="1">#REF!</definedName>
    <definedName name="_Ctrl_192" localSheetId="9" hidden="1">#REF!</definedName>
    <definedName name="_Ctrl_192" localSheetId="10" hidden="1">#REF!</definedName>
    <definedName name="_Ctrl_192" hidden="1">#REF!</definedName>
    <definedName name="_Ctrl_193" localSheetId="9" hidden="1">#REF!</definedName>
    <definedName name="_Ctrl_193" localSheetId="10" hidden="1">#REF!</definedName>
    <definedName name="_Ctrl_193" hidden="1">#REF!</definedName>
    <definedName name="_Ctrl_194" localSheetId="9" hidden="1">#REF!</definedName>
    <definedName name="_Ctrl_194" localSheetId="10" hidden="1">#REF!</definedName>
    <definedName name="_Ctrl_194" hidden="1">#REF!</definedName>
    <definedName name="_Ctrl_195" localSheetId="9" hidden="1">#REF!</definedName>
    <definedName name="_Ctrl_195" localSheetId="10" hidden="1">#REF!</definedName>
    <definedName name="_Ctrl_195" hidden="1">#REF!</definedName>
    <definedName name="_Ctrl_196" localSheetId="9" hidden="1">#REF!</definedName>
    <definedName name="_Ctrl_196" localSheetId="10" hidden="1">#REF!</definedName>
    <definedName name="_Ctrl_196" hidden="1">#REF!</definedName>
    <definedName name="_Ctrl_197" localSheetId="9" hidden="1">[5]Community!#REF!</definedName>
    <definedName name="_Ctrl_197" localSheetId="10" hidden="1">[5]Community!#REF!</definedName>
    <definedName name="_Ctrl_197" localSheetId="1" hidden="1">[5]Community!#REF!</definedName>
    <definedName name="_Ctrl_197" hidden="1">[5]Community!#REF!</definedName>
    <definedName name="_Ctrl_198" localSheetId="9" hidden="1">[5]Community!#REF!</definedName>
    <definedName name="_Ctrl_198" localSheetId="10" hidden="1">[5]Community!#REF!</definedName>
    <definedName name="_Ctrl_198" localSheetId="1" hidden="1">[5]Community!#REF!</definedName>
    <definedName name="_Ctrl_198" hidden="1">[5]Community!#REF!</definedName>
    <definedName name="_Ctrl_199" hidden="1">[5]Community!#REF!</definedName>
    <definedName name="_Ctrl_2" localSheetId="9" hidden="1">'Appendix B - Governance'!#REF!</definedName>
    <definedName name="_Ctrl_2" localSheetId="10" hidden="1">'Appendix C - GHG Emissions'!#REF!</definedName>
    <definedName name="_Ctrl_2" localSheetId="1" hidden="1">#REF!</definedName>
    <definedName name="_Ctrl_2" hidden="1">[1]Governance!#REF!</definedName>
    <definedName name="_Ctrl_20" localSheetId="8" hidden="1">#REF!</definedName>
    <definedName name="_Ctrl_20" localSheetId="9" hidden="1">#REF!</definedName>
    <definedName name="_Ctrl_20" localSheetId="1" hidden="1">'Company Profile'!$C$4</definedName>
    <definedName name="_Ctrl_20" localSheetId="0" hidden="1">#REF!</definedName>
    <definedName name="_Ctrl_20" hidden="1">#REF!</definedName>
    <definedName name="_Ctrl_200" localSheetId="9" hidden="1">[5]Community!#REF!</definedName>
    <definedName name="_Ctrl_200" localSheetId="10" hidden="1">[5]Community!#REF!</definedName>
    <definedName name="_Ctrl_200" localSheetId="1" hidden="1">[5]Community!#REF!</definedName>
    <definedName name="_Ctrl_200" hidden="1">[5]Community!#REF!</definedName>
    <definedName name="_Ctrl_201" localSheetId="9" hidden="1">[5]Community!#REF!</definedName>
    <definedName name="_Ctrl_201" localSheetId="10" hidden="1">[5]Community!#REF!</definedName>
    <definedName name="_Ctrl_201" localSheetId="1" hidden="1">[5]Community!#REF!</definedName>
    <definedName name="_Ctrl_201" hidden="1">[5]Community!#REF!</definedName>
    <definedName name="_Ctrl_202" hidden="1">[5]Community!#REF!</definedName>
    <definedName name="_Ctrl_203" hidden="1">[5]Community!#REF!</definedName>
    <definedName name="_Ctrl_207" hidden="1">[3]Terms!#REF!</definedName>
    <definedName name="_Ctrl_21" localSheetId="8" hidden="1">#REF!</definedName>
    <definedName name="_Ctrl_21" localSheetId="9" hidden="1">#REF!</definedName>
    <definedName name="_Ctrl_21" localSheetId="1" hidden="1">'Company Profile'!$C$6</definedName>
    <definedName name="_Ctrl_21" localSheetId="0" hidden="1">#REF!</definedName>
    <definedName name="_Ctrl_21" hidden="1">#REF!</definedName>
    <definedName name="_Ctrl_213" localSheetId="9" hidden="1">[3]Terms!#REF!</definedName>
    <definedName name="_Ctrl_213" localSheetId="10" hidden="1">[3]Terms!#REF!</definedName>
    <definedName name="_Ctrl_213" hidden="1">[3]Terms!#REF!</definedName>
    <definedName name="_Ctrl_22" localSheetId="8" hidden="1">#REF!</definedName>
    <definedName name="_Ctrl_22" localSheetId="9" hidden="1">#REF!</definedName>
    <definedName name="_Ctrl_22" localSheetId="1" hidden="1">'Company Profile'!$C$8</definedName>
    <definedName name="_Ctrl_22" localSheetId="0" hidden="1">#REF!</definedName>
    <definedName name="_Ctrl_22" hidden="1">#REF!</definedName>
    <definedName name="_Ctrl_229" localSheetId="9" hidden="1">#REF!</definedName>
    <definedName name="_Ctrl_229" localSheetId="10" hidden="1">#REF!</definedName>
    <definedName name="_Ctrl_229" hidden="1">#REF!</definedName>
    <definedName name="_Ctrl_23" localSheetId="8" hidden="1">#REF!</definedName>
    <definedName name="_Ctrl_23" localSheetId="9" hidden="1">#REF!</definedName>
    <definedName name="_Ctrl_23" localSheetId="1" hidden="1">'Company Profile'!$C$7</definedName>
    <definedName name="_Ctrl_23" localSheetId="0" hidden="1">#REF!</definedName>
    <definedName name="_Ctrl_23" hidden="1">#REF!</definedName>
    <definedName name="_Ctrl_230" localSheetId="9" hidden="1">#REF!</definedName>
    <definedName name="_Ctrl_230" localSheetId="10" hidden="1">#REF!</definedName>
    <definedName name="_Ctrl_230" hidden="1">#REF!</definedName>
    <definedName name="_Ctrl_231" localSheetId="9" hidden="1">#REF!</definedName>
    <definedName name="_Ctrl_231" localSheetId="10" hidden="1">#REF!</definedName>
    <definedName name="_Ctrl_231" hidden="1">#REF!</definedName>
    <definedName name="_Ctrl_232" localSheetId="9" hidden="1">#REF!</definedName>
    <definedName name="_Ctrl_232" localSheetId="10" hidden="1">#REF!</definedName>
    <definedName name="_Ctrl_232" hidden="1">#REF!</definedName>
    <definedName name="_Ctrl_233" localSheetId="9" hidden="1">#REF!</definedName>
    <definedName name="_Ctrl_233" localSheetId="10" hidden="1">#REF!</definedName>
    <definedName name="_Ctrl_233" hidden="1">#REF!</definedName>
    <definedName name="_Ctrl_238" localSheetId="9" hidden="1">'[3]Ethical Practices'!#REF!</definedName>
    <definedName name="_Ctrl_238" localSheetId="10" hidden="1">'[3]Ethical Practices'!#REF!</definedName>
    <definedName name="_Ctrl_238" hidden="1">'[3]Ethical Practices'!#REF!</definedName>
    <definedName name="_Ctrl_24" localSheetId="8" hidden="1">#REF!</definedName>
    <definedName name="_Ctrl_24" localSheetId="9" hidden="1">#REF!</definedName>
    <definedName name="_Ctrl_24" localSheetId="1" hidden="1">'Company Profile'!$C$5</definedName>
    <definedName name="_Ctrl_24" localSheetId="0" hidden="1">#REF!</definedName>
    <definedName name="_Ctrl_24" hidden="1">#REF!</definedName>
    <definedName name="_Ctrl_240" localSheetId="9" hidden="1">#REF!</definedName>
    <definedName name="_Ctrl_240" localSheetId="10" hidden="1">#REF!</definedName>
    <definedName name="_Ctrl_240" hidden="1">#REF!</definedName>
    <definedName name="_Ctrl_241" localSheetId="9" hidden="1">#REF!</definedName>
    <definedName name="_Ctrl_241" localSheetId="10" hidden="1">#REF!</definedName>
    <definedName name="_Ctrl_241" hidden="1">#REF!</definedName>
    <definedName name="_Ctrl_242" localSheetId="9" hidden="1">#REF!</definedName>
    <definedName name="_Ctrl_242" localSheetId="10" hidden="1">#REF!</definedName>
    <definedName name="_Ctrl_242" hidden="1">#REF!</definedName>
    <definedName name="_Ctrl_243" localSheetId="9" hidden="1">#REF!</definedName>
    <definedName name="_Ctrl_243" localSheetId="10" hidden="1">#REF!</definedName>
    <definedName name="_Ctrl_243" hidden="1">#REF!</definedName>
    <definedName name="_Ctrl_244" localSheetId="9" hidden="1">#REF!</definedName>
    <definedName name="_Ctrl_244" localSheetId="10" hidden="1">#REF!</definedName>
    <definedName name="_Ctrl_244" hidden="1">#REF!</definedName>
    <definedName name="_Ctrl_247" localSheetId="9" hidden="1">#REF!</definedName>
    <definedName name="_Ctrl_247" localSheetId="10" hidden="1">#REF!</definedName>
    <definedName name="_Ctrl_247" hidden="1">#REF!</definedName>
    <definedName name="_Ctrl_248" localSheetId="9" hidden="1">#REF!</definedName>
    <definedName name="_Ctrl_248" localSheetId="10" hidden="1">#REF!</definedName>
    <definedName name="_Ctrl_248" hidden="1">#REF!</definedName>
    <definedName name="_Ctrl_249" localSheetId="9" hidden="1">#REF!</definedName>
    <definedName name="_Ctrl_249" localSheetId="10" hidden="1">#REF!</definedName>
    <definedName name="_Ctrl_249" hidden="1">#REF!</definedName>
    <definedName name="_Ctrl_25" localSheetId="8" hidden="1">#REF!</definedName>
    <definedName name="_Ctrl_25" localSheetId="9" hidden="1">#REF!</definedName>
    <definedName name="_Ctrl_25" localSheetId="1" hidden="1">'Company Profile'!#REF!</definedName>
    <definedName name="_Ctrl_25" localSheetId="0" hidden="1">#REF!</definedName>
    <definedName name="_Ctrl_25" hidden="1">#REF!</definedName>
    <definedName name="_Ctrl_250" localSheetId="9" hidden="1">#REF!</definedName>
    <definedName name="_Ctrl_250" localSheetId="10" hidden="1">#REF!</definedName>
    <definedName name="_Ctrl_250" hidden="1">#REF!</definedName>
    <definedName name="_Ctrl_251" localSheetId="9" hidden="1">#REF!</definedName>
    <definedName name="_Ctrl_251" localSheetId="10" hidden="1">#REF!</definedName>
    <definedName name="_Ctrl_251" hidden="1">#REF!</definedName>
    <definedName name="_Ctrl_252" localSheetId="9" hidden="1">#REF!</definedName>
    <definedName name="_Ctrl_252" localSheetId="10" hidden="1">#REF!</definedName>
    <definedName name="_Ctrl_252" hidden="1">#REF!</definedName>
    <definedName name="_Ctrl_255" localSheetId="9" hidden="1">#REF!</definedName>
    <definedName name="_Ctrl_255" localSheetId="10" hidden="1">#REF!</definedName>
    <definedName name="_Ctrl_255" hidden="1">#REF!</definedName>
    <definedName name="_Ctrl_256" localSheetId="9" hidden="1">#REF!</definedName>
    <definedName name="_Ctrl_256" localSheetId="10" hidden="1">#REF!</definedName>
    <definedName name="_Ctrl_256" hidden="1">#REF!</definedName>
    <definedName name="_Ctrl_257" localSheetId="9" hidden="1">#REF!</definedName>
    <definedName name="_Ctrl_257" localSheetId="10" hidden="1">#REF!</definedName>
    <definedName name="_Ctrl_257" hidden="1">#REF!</definedName>
    <definedName name="_Ctrl_258" localSheetId="9" hidden="1">#REF!</definedName>
    <definedName name="_Ctrl_258" localSheetId="10" hidden="1">#REF!</definedName>
    <definedName name="_Ctrl_258" hidden="1">#REF!</definedName>
    <definedName name="_Ctrl_259" localSheetId="9" hidden="1">#REF!</definedName>
    <definedName name="_Ctrl_259" localSheetId="10" hidden="1">#REF!</definedName>
    <definedName name="_Ctrl_259" hidden="1">#REF!</definedName>
    <definedName name="_Ctrl_26" localSheetId="8" hidden="1">#REF!</definedName>
    <definedName name="_Ctrl_26" localSheetId="9" hidden="1">#REF!</definedName>
    <definedName name="_Ctrl_26" localSheetId="10" hidden="1">'[2]Organization Profile'!#REF!</definedName>
    <definedName name="_Ctrl_26" localSheetId="1" hidden="1">'Company Profile'!#REF!</definedName>
    <definedName name="_Ctrl_26" localSheetId="0" hidden="1">#REF!</definedName>
    <definedName name="_Ctrl_26" hidden="1">#REF!</definedName>
    <definedName name="_Ctrl_260" localSheetId="9" hidden="1">#REF!</definedName>
    <definedName name="_Ctrl_260" localSheetId="10" hidden="1">#REF!</definedName>
    <definedName name="_Ctrl_260" hidden="1">#REF!</definedName>
    <definedName name="_Ctrl_262" localSheetId="9" hidden="1">[3]Water!#REF!</definedName>
    <definedName name="_Ctrl_262" localSheetId="10" hidden="1">[3]Water!#REF!</definedName>
    <definedName name="_Ctrl_262" hidden="1">[3]Water!#REF!</definedName>
    <definedName name="_Ctrl_264" localSheetId="9" hidden="1">#REF!</definedName>
    <definedName name="_Ctrl_264" localSheetId="10" hidden="1">#REF!</definedName>
    <definedName name="_Ctrl_264" localSheetId="1" hidden="1">#REF!</definedName>
    <definedName name="_Ctrl_264" hidden="1">#REF!</definedName>
    <definedName name="_Ctrl_27" localSheetId="8" hidden="1">#REF!</definedName>
    <definedName name="_Ctrl_27" localSheetId="9" hidden="1">#REF!</definedName>
    <definedName name="_Ctrl_27" localSheetId="1" hidden="1">'Company Profile'!#REF!</definedName>
    <definedName name="_Ctrl_27" localSheetId="0" hidden="1">#REF!</definedName>
    <definedName name="_Ctrl_27" hidden="1">#REF!</definedName>
    <definedName name="_Ctrl_28" localSheetId="8" hidden="1">#REF!</definedName>
    <definedName name="_Ctrl_28" localSheetId="9" hidden="1">#REF!</definedName>
    <definedName name="_Ctrl_28" localSheetId="1" hidden="1">'Company Profile'!#REF!</definedName>
    <definedName name="_Ctrl_28" localSheetId="0" hidden="1">#REF!</definedName>
    <definedName name="_Ctrl_28" hidden="1">#REF!</definedName>
    <definedName name="_Ctrl_285" localSheetId="9" hidden="1">#REF!</definedName>
    <definedName name="_Ctrl_285" localSheetId="10" hidden="1">#REF!</definedName>
    <definedName name="_Ctrl_285" hidden="1">#REF!</definedName>
    <definedName name="_Ctrl_286" localSheetId="9" hidden="1">#REF!</definedName>
    <definedName name="_Ctrl_286" localSheetId="10" hidden="1">#REF!</definedName>
    <definedName name="_Ctrl_286" hidden="1">#REF!</definedName>
    <definedName name="_Ctrl_287" localSheetId="9" hidden="1">#REF!</definedName>
    <definedName name="_Ctrl_287" localSheetId="10" hidden="1">#REF!</definedName>
    <definedName name="_Ctrl_287" hidden="1">#REF!</definedName>
    <definedName name="_Ctrl_288" localSheetId="9" hidden="1">#REF!</definedName>
    <definedName name="_Ctrl_288" localSheetId="10" hidden="1">#REF!</definedName>
    <definedName name="_Ctrl_288" hidden="1">#REF!</definedName>
    <definedName name="_Ctrl_289" localSheetId="9" hidden="1">#REF!</definedName>
    <definedName name="_Ctrl_289" localSheetId="10" hidden="1">#REF!</definedName>
    <definedName name="_Ctrl_289" localSheetId="1" hidden="1">#REF!</definedName>
    <definedName name="_Ctrl_289" hidden="1">#REF!</definedName>
    <definedName name="_Ctrl_29" localSheetId="8" hidden="1">#REF!</definedName>
    <definedName name="_Ctrl_29" localSheetId="9" hidden="1">#REF!</definedName>
    <definedName name="_Ctrl_29" localSheetId="10" hidden="1">'[2]Organization Profile'!#REF!</definedName>
    <definedName name="_Ctrl_29" localSheetId="1" hidden="1">'Company Profile'!#REF!</definedName>
    <definedName name="_Ctrl_29" localSheetId="0" hidden="1">#REF!</definedName>
    <definedName name="_Ctrl_29" hidden="1">#REF!</definedName>
    <definedName name="_Ctrl_3" localSheetId="8" hidden="1">#REF!</definedName>
    <definedName name="_Ctrl_3" localSheetId="9" hidden="1">'Appendix B - Governance'!#REF!</definedName>
    <definedName name="_Ctrl_3" localSheetId="10" hidden="1">'Appendix C - GHG Emissions'!#REF!</definedName>
    <definedName name="_Ctrl_3" localSheetId="1" hidden="1">#REF!</definedName>
    <definedName name="_Ctrl_3" localSheetId="0" hidden="1">#REF!</definedName>
    <definedName name="_Ctrl_3" hidden="1">#REF!</definedName>
    <definedName name="_Ctrl_30" localSheetId="8" hidden="1">#REF!</definedName>
    <definedName name="_Ctrl_30" localSheetId="9" hidden="1">#REF!</definedName>
    <definedName name="_Ctrl_30" localSheetId="10" hidden="1">'[2]Organization Profile'!#REF!</definedName>
    <definedName name="_Ctrl_30" localSheetId="1" hidden="1">'Company Profile'!#REF!</definedName>
    <definedName name="_Ctrl_30" localSheetId="0" hidden="1">#REF!</definedName>
    <definedName name="_Ctrl_30" hidden="1">#REF!</definedName>
    <definedName name="_Ctrl_31" localSheetId="8" hidden="1">#REF!</definedName>
    <definedName name="_Ctrl_31" localSheetId="9" hidden="1">#REF!</definedName>
    <definedName name="_Ctrl_31" localSheetId="10" hidden="1">'[2]Organization Profile'!#REF!</definedName>
    <definedName name="_Ctrl_31" localSheetId="1" hidden="1">'Company Profile'!#REF!</definedName>
    <definedName name="_Ctrl_31" localSheetId="0" hidden="1">#REF!</definedName>
    <definedName name="_Ctrl_31" hidden="1">#REF!</definedName>
    <definedName name="_Ctrl_32" localSheetId="8" hidden="1">#REF!</definedName>
    <definedName name="_Ctrl_32" localSheetId="9" hidden="1">#REF!</definedName>
    <definedName name="_Ctrl_32" localSheetId="1" hidden="1">'Company Profile'!$C$12</definedName>
    <definedName name="_Ctrl_32" localSheetId="0" hidden="1">#REF!</definedName>
    <definedName name="_Ctrl_32" hidden="1">#REF!</definedName>
    <definedName name="_Ctrl_322" localSheetId="9" hidden="1">'[3]Organization Profile'!#REF!</definedName>
    <definedName name="_Ctrl_322" localSheetId="10" hidden="1">'[3]Organization Profile'!#REF!</definedName>
    <definedName name="_Ctrl_322" hidden="1">'[3]Organization Profile'!#REF!</definedName>
    <definedName name="_Ctrl_323" localSheetId="9" hidden="1">'[3]Organization Profile'!#REF!</definedName>
    <definedName name="_Ctrl_323" localSheetId="10" hidden="1">'[3]Organization Profile'!#REF!</definedName>
    <definedName name="_Ctrl_323" hidden="1">'[3]Organization Profile'!#REF!</definedName>
    <definedName name="_Ctrl_326" localSheetId="9" hidden="1">'[3]Organization Profile'!#REF!</definedName>
    <definedName name="_Ctrl_326" localSheetId="10" hidden="1">'[3]Organization Profile'!#REF!</definedName>
    <definedName name="_Ctrl_326" hidden="1">'[3]Organization Profile'!#REF!</definedName>
    <definedName name="_Ctrl_327" localSheetId="9" hidden="1">'[3]Organization Profile'!#REF!</definedName>
    <definedName name="_Ctrl_327" localSheetId="10" hidden="1">'[3]Organization Profile'!#REF!</definedName>
    <definedName name="_Ctrl_327" hidden="1">'[3]Organization Profile'!#REF!</definedName>
    <definedName name="_Ctrl_328" hidden="1">'[3]Organization Profile'!#REF!</definedName>
    <definedName name="_Ctrl_33" localSheetId="8" hidden="1">#REF!</definedName>
    <definedName name="_Ctrl_33" localSheetId="9" hidden="1">#REF!</definedName>
    <definedName name="_Ctrl_33" localSheetId="1" hidden="1">'Company Profile'!#REF!</definedName>
    <definedName name="_Ctrl_33" localSheetId="0" hidden="1">#REF!</definedName>
    <definedName name="_Ctrl_33" hidden="1">#REF!</definedName>
    <definedName name="_Ctrl_330" localSheetId="9" hidden="1">'Appendix B - Governance'!$I$5</definedName>
    <definedName name="_Ctrl_330" hidden="1">#REF!</definedName>
    <definedName name="_Ctrl_331" localSheetId="9" hidden="1">'Appendix B - Governance'!$D$6</definedName>
    <definedName name="_Ctrl_331" hidden="1">#REF!</definedName>
    <definedName name="_Ctrl_332" localSheetId="9" hidden="1">'Appendix B - Governance'!$E$6</definedName>
    <definedName name="_Ctrl_332" hidden="1">#REF!</definedName>
    <definedName name="_Ctrl_333" localSheetId="9" hidden="1">'Appendix B - Governance'!$F$6</definedName>
    <definedName name="_Ctrl_333" hidden="1">#REF!</definedName>
    <definedName name="_Ctrl_334" localSheetId="9" hidden="1">'Appendix B - Governance'!$G$6</definedName>
    <definedName name="_Ctrl_334" hidden="1">#REF!</definedName>
    <definedName name="_Ctrl_335" localSheetId="9" hidden="1">'Appendix B - Governance'!$H$6</definedName>
    <definedName name="_Ctrl_335" hidden="1">#REF!</definedName>
    <definedName name="_Ctrl_336" localSheetId="9" hidden="1">'Appendix B - Governance'!$I$6</definedName>
    <definedName name="_Ctrl_336" hidden="1">#REF!</definedName>
    <definedName name="_Ctrl_337" localSheetId="9" hidden="1">'Appendix B - Governance'!$J$6</definedName>
    <definedName name="_Ctrl_337" hidden="1">#REF!</definedName>
    <definedName name="_Ctrl_338" localSheetId="9" hidden="1">'Appendix B - Governance'!$K$6</definedName>
    <definedName name="_Ctrl_338" hidden="1">#REF!</definedName>
    <definedName name="_Ctrl_34" localSheetId="8" hidden="1">#REF!</definedName>
    <definedName name="_Ctrl_34" localSheetId="9" hidden="1">#REF!</definedName>
    <definedName name="_Ctrl_34" localSheetId="1" hidden="1">'Company Profile'!#REF!</definedName>
    <definedName name="_Ctrl_34" localSheetId="0" hidden="1">#REF!</definedName>
    <definedName name="_Ctrl_34" hidden="1">#REF!</definedName>
    <definedName name="_Ctrl_340" localSheetId="9" hidden="1">'Appendix B - Governance'!$E$7</definedName>
    <definedName name="_Ctrl_340" hidden="1">#REF!</definedName>
    <definedName name="_Ctrl_341" localSheetId="9" hidden="1">'Appendix B - Governance'!$F$7</definedName>
    <definedName name="_Ctrl_341" hidden="1">#REF!</definedName>
    <definedName name="_Ctrl_342" localSheetId="9" hidden="1">'Appendix B - Governance'!$G$7</definedName>
    <definedName name="_Ctrl_342" hidden="1">#REF!</definedName>
    <definedName name="_Ctrl_343" localSheetId="9" hidden="1">'Appendix B - Governance'!$H$7</definedName>
    <definedName name="_Ctrl_343" hidden="1">#REF!</definedName>
    <definedName name="_Ctrl_344" localSheetId="9" hidden="1">'Appendix B - Governance'!$I$7</definedName>
    <definedName name="_Ctrl_344" hidden="1">#REF!</definedName>
    <definedName name="_Ctrl_345" localSheetId="9" hidden="1">'Appendix B - Governance'!$J$7</definedName>
    <definedName name="_Ctrl_345" hidden="1">#REF!</definedName>
    <definedName name="_Ctrl_346" localSheetId="9" hidden="1">'Appendix B - Governance'!$K$7</definedName>
    <definedName name="_Ctrl_346" hidden="1">#REF!</definedName>
    <definedName name="_Ctrl_348" localSheetId="9" hidden="1">'Appendix B - Governance'!$E$8</definedName>
    <definedName name="_Ctrl_348" hidden="1">#REF!</definedName>
    <definedName name="_Ctrl_349" localSheetId="9" hidden="1">'Appendix B - Governance'!$F$8</definedName>
    <definedName name="_Ctrl_349" hidden="1">#REF!</definedName>
    <definedName name="_Ctrl_35" localSheetId="8" hidden="1">#REF!</definedName>
    <definedName name="_Ctrl_35" localSheetId="9" hidden="1">#REF!</definedName>
    <definedName name="_Ctrl_35" localSheetId="10" hidden="1">#REF!</definedName>
    <definedName name="_Ctrl_35" localSheetId="1" hidden="1">#REF!</definedName>
    <definedName name="_Ctrl_35" localSheetId="0" hidden="1">#REF!</definedName>
    <definedName name="_Ctrl_35" hidden="1">#REF!</definedName>
    <definedName name="_Ctrl_350" localSheetId="9" hidden="1">'Appendix B - Governance'!$G$8</definedName>
    <definedName name="_Ctrl_350" hidden="1">#REF!</definedName>
    <definedName name="_Ctrl_351" localSheetId="9" hidden="1">'Appendix B - Governance'!$H$8</definedName>
    <definedName name="_Ctrl_351" hidden="1">#REF!</definedName>
    <definedName name="_Ctrl_352" localSheetId="9" hidden="1">'Appendix B - Governance'!$I$8</definedName>
    <definedName name="_Ctrl_352" hidden="1">#REF!</definedName>
    <definedName name="_Ctrl_353" localSheetId="9" hidden="1">'Appendix B - Governance'!$J$8</definedName>
    <definedName name="_Ctrl_353" hidden="1">#REF!</definedName>
    <definedName name="_Ctrl_354" localSheetId="9" hidden="1">'Appendix B - Governance'!$K$8</definedName>
    <definedName name="_Ctrl_354" hidden="1">#REF!</definedName>
    <definedName name="_Ctrl_355" localSheetId="9" hidden="1">'Appendix B - Governance'!$D$9</definedName>
    <definedName name="_Ctrl_355" hidden="1">#REF!</definedName>
    <definedName name="_Ctrl_356" localSheetId="9" hidden="1">'Appendix B - Governance'!#REF!</definedName>
    <definedName name="_Ctrl_356" localSheetId="10" hidden="1">[2]Governance!#REF!</definedName>
    <definedName name="_Ctrl_356" localSheetId="1" hidden="1">[2]Governance!#REF!</definedName>
    <definedName name="_Ctrl_356" hidden="1">#REF!</definedName>
    <definedName name="_Ctrl_357" localSheetId="9" hidden="1">'Appendix B - Governance'!$K$5</definedName>
    <definedName name="_Ctrl_357" hidden="1">#REF!</definedName>
    <definedName name="_Ctrl_358" localSheetId="9" hidden="1">'Appendix B - Governance'!#REF!</definedName>
    <definedName name="_Ctrl_358" localSheetId="10" hidden="1">[2]Governance!#REF!</definedName>
    <definedName name="_Ctrl_358" localSheetId="1" hidden="1">[2]Governance!#REF!</definedName>
    <definedName name="_Ctrl_358" hidden="1">#REF!</definedName>
    <definedName name="_Ctrl_359" localSheetId="9" hidden="1">'Appendix B - Governance'!#REF!</definedName>
    <definedName name="_Ctrl_359" hidden="1">#REF!</definedName>
    <definedName name="_Ctrl_36" localSheetId="8" hidden="1">#REF!</definedName>
    <definedName name="_Ctrl_36" localSheetId="10" hidden="1">'Appendix C - GHG Emissions'!$D$6</definedName>
    <definedName name="_Ctrl_36" localSheetId="1" hidden="1">'[6]Sample SP Resources'!#REF!</definedName>
    <definedName name="_Ctrl_36" localSheetId="0" hidden="1">#REF!</definedName>
    <definedName name="_Ctrl_36" hidden="1">#REF!</definedName>
    <definedName name="_Ctrl_360" localSheetId="9" hidden="1">'Appendix B - Governance'!#REF!</definedName>
    <definedName name="_Ctrl_360" hidden="1">#REF!</definedName>
    <definedName name="_Ctrl_361" localSheetId="9" hidden="1">'Appendix B - Governance'!$I$30</definedName>
    <definedName name="_Ctrl_361" hidden="1">#REF!</definedName>
    <definedName name="_Ctrl_362" localSheetId="9" hidden="1">'Appendix B - Governance'!$K$30</definedName>
    <definedName name="_Ctrl_362" hidden="1">#REF!</definedName>
    <definedName name="_Ctrl_363" localSheetId="9" hidden="1">'Appendix B - Governance'!#REF!</definedName>
    <definedName name="_Ctrl_363" localSheetId="10" hidden="1">[2]Governance!#REF!</definedName>
    <definedName name="_Ctrl_363" localSheetId="1" hidden="1">[2]Governance!#REF!</definedName>
    <definedName name="_Ctrl_363" hidden="1">#REF!</definedName>
    <definedName name="_Ctrl_364" localSheetId="9" hidden="1">'Appendix B - Governance'!#REF!</definedName>
    <definedName name="_Ctrl_364" localSheetId="10" hidden="1">[2]Governance!#REF!</definedName>
    <definedName name="_Ctrl_364" localSheetId="1" hidden="1">[2]Governance!#REF!</definedName>
    <definedName name="_Ctrl_364" hidden="1">#REF!</definedName>
    <definedName name="_Ctrl_365" localSheetId="9" hidden="1">'Appendix B - Governance'!#REF!</definedName>
    <definedName name="_Ctrl_365" hidden="1">#REF!</definedName>
    <definedName name="_Ctrl_366" localSheetId="9" hidden="1">'Appendix B - Governance'!#REF!</definedName>
    <definedName name="_Ctrl_366" hidden="1">#REF!</definedName>
    <definedName name="_Ctrl_367" localSheetId="9" hidden="1">'Appendix B - Governance'!#REF!</definedName>
    <definedName name="_Ctrl_367" localSheetId="10" hidden="1">[2]Governance!#REF!</definedName>
    <definedName name="_Ctrl_367" localSheetId="1" hidden="1">[2]Governance!#REF!</definedName>
    <definedName name="_Ctrl_367" hidden="1">#REF!</definedName>
    <definedName name="_Ctrl_368" localSheetId="9" hidden="1">'Appendix B - Governance'!#REF!</definedName>
    <definedName name="_Ctrl_368" localSheetId="10" hidden="1">[2]Governance!#REF!</definedName>
    <definedName name="_Ctrl_368" localSheetId="1" hidden="1">[2]Governance!#REF!</definedName>
    <definedName name="_Ctrl_368" hidden="1">#REF!</definedName>
    <definedName name="_Ctrl_369" localSheetId="9" hidden="1">'Appendix B - Governance'!#REF!</definedName>
    <definedName name="_Ctrl_369" hidden="1">#REF!</definedName>
    <definedName name="_Ctrl_37" localSheetId="8" hidden="1">#REF!</definedName>
    <definedName name="_Ctrl_37" localSheetId="10" hidden="1">'Appendix C - GHG Emissions'!$D$7</definedName>
    <definedName name="_Ctrl_37" localSheetId="1" hidden="1">'[6]Sample SP Resources'!#REF!</definedName>
    <definedName name="_Ctrl_37" localSheetId="0" hidden="1">#REF!</definedName>
    <definedName name="_Ctrl_37" hidden="1">#REF!</definedName>
    <definedName name="_Ctrl_370" localSheetId="9" hidden="1">'Appendix B - Governance'!#REF!</definedName>
    <definedName name="_Ctrl_370" hidden="1">#REF!</definedName>
    <definedName name="_Ctrl_371" localSheetId="9" hidden="1">'Appendix B - Governance'!#REF!</definedName>
    <definedName name="_Ctrl_371" hidden="1">#REF!</definedName>
    <definedName name="_Ctrl_372" localSheetId="9" hidden="1">'Appendix B - Governance'!#REF!</definedName>
    <definedName name="_Ctrl_372" hidden="1">#REF!</definedName>
    <definedName name="_Ctrl_373" localSheetId="9" hidden="1">'Appendix B - Governance'!#REF!</definedName>
    <definedName name="_Ctrl_373" hidden="1">#REF!</definedName>
    <definedName name="_Ctrl_374" localSheetId="9" hidden="1">'Appendix B - Governance'!#REF!</definedName>
    <definedName name="_Ctrl_374" hidden="1">#REF!</definedName>
    <definedName name="_Ctrl_375" localSheetId="9" hidden="1">'Appendix B - Governance'!#REF!</definedName>
    <definedName name="_Ctrl_375" localSheetId="10" hidden="1">[2]Governance!#REF!</definedName>
    <definedName name="_Ctrl_375" localSheetId="1" hidden="1">[2]Governance!#REF!</definedName>
    <definedName name="_Ctrl_375" hidden="1">#REF!</definedName>
    <definedName name="_Ctrl_376" localSheetId="9" hidden="1">'Appendix B - Governance'!#REF!</definedName>
    <definedName name="_Ctrl_376" hidden="1">#REF!</definedName>
    <definedName name="_Ctrl_377" localSheetId="9" hidden="1">'Appendix B - Governance'!$J$30</definedName>
    <definedName name="_Ctrl_377" hidden="1">#REF!</definedName>
    <definedName name="_Ctrl_378" localSheetId="9" hidden="1">'Appendix B - Governance'!#REF!</definedName>
    <definedName name="_Ctrl_378" localSheetId="10" hidden="1">[2]Governance!#REF!</definedName>
    <definedName name="_Ctrl_378" localSheetId="1" hidden="1">[2]Governance!#REF!</definedName>
    <definedName name="_Ctrl_378" hidden="1">#REF!</definedName>
    <definedName name="_Ctrl_379" localSheetId="9" hidden="1">'Appendix B - Governance'!#REF!</definedName>
    <definedName name="_Ctrl_379" hidden="1">#REF!</definedName>
    <definedName name="_Ctrl_38" localSheetId="8" hidden="1">#REF!</definedName>
    <definedName name="_Ctrl_38" localSheetId="10" hidden="1">'Appendix C - GHG Emissions'!$D$11</definedName>
    <definedName name="_Ctrl_38" localSheetId="1" hidden="1">'[6]Sample SP Resources'!#REF!</definedName>
    <definedName name="_Ctrl_38" localSheetId="0" hidden="1">#REF!</definedName>
    <definedName name="_Ctrl_38" hidden="1">#REF!</definedName>
    <definedName name="_Ctrl_380" localSheetId="9" hidden="1">'Appendix B - Governance'!#REF!</definedName>
    <definedName name="_Ctrl_380" localSheetId="10" hidden="1">[2]Governance!#REF!</definedName>
    <definedName name="_Ctrl_380" localSheetId="1" hidden="1">[2]Governance!#REF!</definedName>
    <definedName name="_Ctrl_380" hidden="1">#REF!</definedName>
    <definedName name="_Ctrl_381" localSheetId="9" hidden="1">'Appendix B - Governance'!#REF!</definedName>
    <definedName name="_Ctrl_381" hidden="1">#REF!</definedName>
    <definedName name="_Ctrl_382" localSheetId="9" hidden="1">'Appendix B - Governance'!#REF!</definedName>
    <definedName name="_Ctrl_382" hidden="1">#REF!</definedName>
    <definedName name="_Ctrl_383" localSheetId="9" hidden="1">'Appendix B - Governance'!#REF!</definedName>
    <definedName name="_Ctrl_383" hidden="1">#REF!</definedName>
    <definedName name="_Ctrl_384" localSheetId="9" hidden="1">'Appendix B - Governance'!$J$5</definedName>
    <definedName name="_Ctrl_384" hidden="1">#REF!</definedName>
    <definedName name="_Ctrl_385" localSheetId="9" hidden="1">'Appendix B - Governance'!$D$7</definedName>
    <definedName name="_Ctrl_385" hidden="1">#REF!</definedName>
    <definedName name="_Ctrl_386" localSheetId="9" hidden="1">'Appendix B - Governance'!$D$8</definedName>
    <definedName name="_Ctrl_386" hidden="1">#REF!</definedName>
    <definedName name="_Ctrl_387" localSheetId="9" hidden="1">'Appendix B - Governance'!#REF!</definedName>
    <definedName name="_Ctrl_387" localSheetId="10" hidden="1">[2]Governance!#REF!</definedName>
    <definedName name="_Ctrl_387" localSheetId="1" hidden="1">[2]Governance!#REF!</definedName>
    <definedName name="_Ctrl_387" hidden="1">#REF!</definedName>
    <definedName name="_Ctrl_388" localSheetId="9" hidden="1">'Appendix B - Governance'!#REF!</definedName>
    <definedName name="_Ctrl_388" localSheetId="10" hidden="1">[2]Governance!#REF!</definedName>
    <definedName name="_Ctrl_388" localSheetId="1" hidden="1">[2]Governance!#REF!</definedName>
    <definedName name="_Ctrl_388" hidden="1">#REF!</definedName>
    <definedName name="_Ctrl_389" localSheetId="9" hidden="1">'Appendix B - Governance'!#REF!</definedName>
    <definedName name="_Ctrl_389" hidden="1">#REF!</definedName>
    <definedName name="_Ctrl_39" localSheetId="8" hidden="1">#REF!</definedName>
    <definedName name="_Ctrl_39" localSheetId="10" hidden="1">'Appendix C - GHG Emissions'!$D$12</definedName>
    <definedName name="_Ctrl_39" localSheetId="1" hidden="1">'[6]Sample SP Resources'!#REF!</definedName>
    <definedName name="_Ctrl_39" localSheetId="0" hidden="1">#REF!</definedName>
    <definedName name="_Ctrl_39" hidden="1">#REF!</definedName>
    <definedName name="_Ctrl_390" localSheetId="9" hidden="1">'Appendix B - Governance'!#REF!</definedName>
    <definedName name="_Ctrl_390" hidden="1">#REF!</definedName>
    <definedName name="_Ctrl_391" localSheetId="9" hidden="1">'Appendix B - Governance'!$J$30</definedName>
    <definedName name="_Ctrl_391" hidden="1">#REF!</definedName>
    <definedName name="_Ctrl_392" localSheetId="9" hidden="1">'Appendix B - Governance'!$J$30</definedName>
    <definedName name="_Ctrl_392" hidden="1">#REF!</definedName>
    <definedName name="_Ctrl_393" localSheetId="9" hidden="1">'Appendix B - Governance'!#REF!</definedName>
    <definedName name="_Ctrl_393" localSheetId="10" hidden="1">[2]Governance!#REF!</definedName>
    <definedName name="_Ctrl_393" localSheetId="1" hidden="1">[2]Governance!#REF!</definedName>
    <definedName name="_Ctrl_393" hidden="1">#REF!</definedName>
    <definedName name="_Ctrl_394" localSheetId="9" hidden="1">'Appendix B - Governance'!#REF!</definedName>
    <definedName name="_Ctrl_394" localSheetId="10" hidden="1">[2]Governance!#REF!</definedName>
    <definedName name="_Ctrl_394" localSheetId="1" hidden="1">[2]Governance!#REF!</definedName>
    <definedName name="_Ctrl_394" hidden="1">#REF!</definedName>
    <definedName name="_Ctrl_395" localSheetId="9" hidden="1">'Appendix B - Governance'!#REF!</definedName>
    <definedName name="_Ctrl_395" hidden="1">#REF!</definedName>
    <definedName name="_Ctrl_396" localSheetId="9" hidden="1">'Appendix B - Governance'!#REF!</definedName>
    <definedName name="_Ctrl_396" hidden="1">#REF!</definedName>
    <definedName name="_Ctrl_397" localSheetId="9" hidden="1">'Appendix B - Governance'!#REF!</definedName>
    <definedName name="_Ctrl_397" localSheetId="10" hidden="1">[2]Governance!#REF!</definedName>
    <definedName name="_Ctrl_397" localSheetId="1" hidden="1">[2]Governance!#REF!</definedName>
    <definedName name="_Ctrl_397" hidden="1">#REF!</definedName>
    <definedName name="_Ctrl_398" localSheetId="9" hidden="1">'Appendix B - Governance'!#REF!</definedName>
    <definedName name="_Ctrl_398" localSheetId="10" hidden="1">[2]Governance!#REF!</definedName>
    <definedName name="_Ctrl_398" localSheetId="1" hidden="1">[2]Governance!#REF!</definedName>
    <definedName name="_Ctrl_398" hidden="1">#REF!</definedName>
    <definedName name="_Ctrl_399" localSheetId="9" hidden="1">'Appendix B - Governance'!#REF!</definedName>
    <definedName name="_Ctrl_399" hidden="1">#REF!</definedName>
    <definedName name="_Ctrl_4" localSheetId="8" hidden="1">#REF!</definedName>
    <definedName name="_Ctrl_4" localSheetId="9" hidden="1">'Appendix B - Governance'!#REF!</definedName>
    <definedName name="_Ctrl_4" localSheetId="10" hidden="1">'Appendix C - GHG Emissions'!#REF!</definedName>
    <definedName name="_Ctrl_4" localSheetId="1" hidden="1">#REF!</definedName>
    <definedName name="_Ctrl_4" localSheetId="0" hidden="1">#REF!</definedName>
    <definedName name="_Ctrl_4" hidden="1">#REF!</definedName>
    <definedName name="_Ctrl_40" localSheetId="8" hidden="1">#REF!</definedName>
    <definedName name="_Ctrl_40" localSheetId="10" hidden="1">'Appendix C - GHG Emissions'!$D$13</definedName>
    <definedName name="_Ctrl_40" localSheetId="1" hidden="1">'[6]Sample SP Resources'!#REF!</definedName>
    <definedName name="_Ctrl_40" localSheetId="0" hidden="1">#REF!</definedName>
    <definedName name="_Ctrl_40" hidden="1">#REF!</definedName>
    <definedName name="_Ctrl_400" localSheetId="9" hidden="1">'Appendix B - Governance'!#REF!</definedName>
    <definedName name="_Ctrl_400" hidden="1">#REF!</definedName>
    <definedName name="_Ctrl_401" localSheetId="9" hidden="1">'Appendix B - Governance'!#REF!</definedName>
    <definedName name="_Ctrl_401" hidden="1">#REF!</definedName>
    <definedName name="_Ctrl_402" localSheetId="9" hidden="1">'Appendix B - Governance'!#REF!</definedName>
    <definedName name="_Ctrl_402" hidden="1">#REF!</definedName>
    <definedName name="_Ctrl_403" localSheetId="9" hidden="1">'Appendix B - Governance'!#REF!</definedName>
    <definedName name="_Ctrl_403" hidden="1">#REF!</definedName>
    <definedName name="_Ctrl_404" localSheetId="9" hidden="1">'Appendix B - Governance'!#REF!</definedName>
    <definedName name="_Ctrl_404" hidden="1">#REF!</definedName>
    <definedName name="_Ctrl_41" localSheetId="10" hidden="1">'Appendix C - GHG Emissions'!$L$9</definedName>
    <definedName name="_Ctrl_41" hidden="1">#REF!</definedName>
    <definedName name="_Ctrl_419" localSheetId="9" hidden="1">[3]Water!#REF!</definedName>
    <definedName name="_Ctrl_419" localSheetId="10" hidden="1">[3]Water!#REF!</definedName>
    <definedName name="_Ctrl_419" hidden="1">[3]Water!#REF!</definedName>
    <definedName name="_Ctrl_42" localSheetId="8" hidden="1">#REF!</definedName>
    <definedName name="_Ctrl_42" localSheetId="9" hidden="1">[2]Energy!#REF!</definedName>
    <definedName name="_Ctrl_42" localSheetId="10" hidden="1">'Appendix C - GHG Emissions'!#REF!</definedName>
    <definedName name="_Ctrl_42" localSheetId="1" hidden="1">[2]Energy!#REF!</definedName>
    <definedName name="_Ctrl_42" localSheetId="0" hidden="1">#REF!</definedName>
    <definedName name="_Ctrl_42" hidden="1">#REF!</definedName>
    <definedName name="_Ctrl_420" localSheetId="9" hidden="1">[3]Water!#REF!</definedName>
    <definedName name="_Ctrl_420" localSheetId="10" hidden="1">[3]Water!#REF!</definedName>
    <definedName name="_Ctrl_420" hidden="1">[3]Water!#REF!</definedName>
    <definedName name="_Ctrl_421" localSheetId="9" hidden="1">[3]Water!#REF!</definedName>
    <definedName name="_Ctrl_421" localSheetId="10" hidden="1">[3]Water!#REF!</definedName>
    <definedName name="_Ctrl_421" hidden="1">[3]Water!#REF!</definedName>
    <definedName name="_Ctrl_422" hidden="1">[3]Water!#REF!</definedName>
    <definedName name="_Ctrl_423" hidden="1">[3]Water!#REF!</definedName>
    <definedName name="_Ctrl_424" hidden="1">[3]Water!#REF!</definedName>
    <definedName name="_Ctrl_425" localSheetId="9" hidden="1">#REF!</definedName>
    <definedName name="_Ctrl_425" localSheetId="10" hidden="1">#REF!</definedName>
    <definedName name="_Ctrl_425" localSheetId="1" hidden="1">#REF!</definedName>
    <definedName name="_Ctrl_425" hidden="1">#REF!</definedName>
    <definedName name="_Ctrl_426" localSheetId="9" hidden="1">#REF!</definedName>
    <definedName name="_Ctrl_426" localSheetId="10" hidden="1">#REF!</definedName>
    <definedName name="_Ctrl_426" localSheetId="1" hidden="1">#REF!</definedName>
    <definedName name="_Ctrl_426" hidden="1">#REF!</definedName>
    <definedName name="_Ctrl_427" localSheetId="9" hidden="1">#REF!</definedName>
    <definedName name="_Ctrl_427" localSheetId="10" hidden="1">#REF!</definedName>
    <definedName name="_Ctrl_427" localSheetId="1" hidden="1">#REF!</definedName>
    <definedName name="_Ctrl_427" hidden="1">#REF!</definedName>
    <definedName name="_Ctrl_428" localSheetId="9" hidden="1">#REF!</definedName>
    <definedName name="_Ctrl_428" localSheetId="10" hidden="1">#REF!</definedName>
    <definedName name="_Ctrl_428" localSheetId="1" hidden="1">#REF!</definedName>
    <definedName name="_Ctrl_428" hidden="1">#REF!</definedName>
    <definedName name="_Ctrl_429" localSheetId="9" hidden="1">#REF!</definedName>
    <definedName name="_Ctrl_429" localSheetId="10" hidden="1">#REF!</definedName>
    <definedName name="_Ctrl_429" localSheetId="1" hidden="1">#REF!</definedName>
    <definedName name="_Ctrl_429" hidden="1">#REF!</definedName>
    <definedName name="_Ctrl_43" localSheetId="10" hidden="1">'Appendix C - GHG Emissions'!$E$10</definedName>
    <definedName name="_Ctrl_43" hidden="1">#REF!</definedName>
    <definedName name="_Ctrl_430" localSheetId="9" hidden="1">#REF!</definedName>
    <definedName name="_Ctrl_430" localSheetId="10" hidden="1">#REF!</definedName>
    <definedName name="_Ctrl_430" localSheetId="1" hidden="1">#REF!</definedName>
    <definedName name="_Ctrl_430" hidden="1">#REF!</definedName>
    <definedName name="_Ctrl_431" localSheetId="9" hidden="1">#REF!</definedName>
    <definedName name="_Ctrl_431" localSheetId="10" hidden="1">#REF!</definedName>
    <definedName name="_Ctrl_431" localSheetId="1" hidden="1">#REF!</definedName>
    <definedName name="_Ctrl_431" hidden="1">#REF!</definedName>
    <definedName name="_Ctrl_432" localSheetId="9" hidden="1">#REF!</definedName>
    <definedName name="_Ctrl_432" localSheetId="10" hidden="1">#REF!</definedName>
    <definedName name="_Ctrl_432" localSheetId="1" hidden="1">#REF!</definedName>
    <definedName name="_Ctrl_432" hidden="1">#REF!</definedName>
    <definedName name="_Ctrl_433" localSheetId="9" hidden="1">#REF!</definedName>
    <definedName name="_Ctrl_433" localSheetId="10" hidden="1">#REF!</definedName>
    <definedName name="_Ctrl_433" localSheetId="1" hidden="1">#REF!</definedName>
    <definedName name="_Ctrl_433" hidden="1">#REF!</definedName>
    <definedName name="_Ctrl_434" localSheetId="9" hidden="1">#REF!</definedName>
    <definedName name="_Ctrl_434" localSheetId="10" hidden="1">#REF!</definedName>
    <definedName name="_Ctrl_434" localSheetId="1" hidden="1">#REF!</definedName>
    <definedName name="_Ctrl_434" hidden="1">#REF!</definedName>
    <definedName name="_Ctrl_435" localSheetId="9" hidden="1">#REF!</definedName>
    <definedName name="_Ctrl_435" localSheetId="10" hidden="1">#REF!</definedName>
    <definedName name="_Ctrl_435" localSheetId="1" hidden="1">#REF!</definedName>
    <definedName name="_Ctrl_435" hidden="1">#REF!</definedName>
    <definedName name="_Ctrl_436" localSheetId="9" hidden="1">#REF!</definedName>
    <definedName name="_Ctrl_436" localSheetId="10" hidden="1">#REF!</definedName>
    <definedName name="_Ctrl_436" localSheetId="1" hidden="1">#REF!</definedName>
    <definedName name="_Ctrl_436" hidden="1">#REF!</definedName>
    <definedName name="_Ctrl_437" localSheetId="9" hidden="1">#REF!</definedName>
    <definedName name="_Ctrl_437" localSheetId="10" hidden="1">#REF!</definedName>
    <definedName name="_Ctrl_437" localSheetId="1" hidden="1">#REF!</definedName>
    <definedName name="_Ctrl_437" hidden="1">#REF!</definedName>
    <definedName name="_Ctrl_438" localSheetId="9" hidden="1">#REF!</definedName>
    <definedName name="_Ctrl_438" localSheetId="10" hidden="1">#REF!</definedName>
    <definedName name="_Ctrl_438" localSheetId="1" hidden="1">#REF!</definedName>
    <definedName name="_Ctrl_438" hidden="1">#REF!</definedName>
    <definedName name="_Ctrl_439" localSheetId="9" hidden="1">#REF!</definedName>
    <definedName name="_Ctrl_439" localSheetId="10" hidden="1">#REF!</definedName>
    <definedName name="_Ctrl_439" localSheetId="1" hidden="1">#REF!</definedName>
    <definedName name="_Ctrl_439" hidden="1">#REF!</definedName>
    <definedName name="_Ctrl_44" localSheetId="8" hidden="1">#REF!</definedName>
    <definedName name="_Ctrl_44" localSheetId="9" hidden="1">[2]Energy!#REF!</definedName>
    <definedName name="_Ctrl_44" localSheetId="10" hidden="1">'Appendix C - GHG Emissions'!#REF!</definedName>
    <definedName name="_Ctrl_44" localSheetId="1" hidden="1">[2]Energy!#REF!</definedName>
    <definedName name="_Ctrl_44" localSheetId="0" hidden="1">#REF!</definedName>
    <definedName name="_Ctrl_44" hidden="1">#REF!</definedName>
    <definedName name="_Ctrl_440" localSheetId="9" hidden="1">#REF!</definedName>
    <definedName name="_Ctrl_440" localSheetId="10" hidden="1">#REF!</definedName>
    <definedName name="_Ctrl_440" localSheetId="1" hidden="1">#REF!</definedName>
    <definedName name="_Ctrl_440" hidden="1">#REF!</definedName>
    <definedName name="_Ctrl_441" localSheetId="9" hidden="1">#REF!</definedName>
    <definedName name="_Ctrl_441" localSheetId="10" hidden="1">#REF!</definedName>
    <definedName name="_Ctrl_441" localSheetId="1" hidden="1">#REF!</definedName>
    <definedName name="_Ctrl_441" hidden="1">#REF!</definedName>
    <definedName name="_Ctrl_442" localSheetId="9" hidden="1">#REF!</definedName>
    <definedName name="_Ctrl_442" localSheetId="10" hidden="1">#REF!</definedName>
    <definedName name="_Ctrl_442" localSheetId="1" hidden="1">#REF!</definedName>
    <definedName name="_Ctrl_442" hidden="1">#REF!</definedName>
    <definedName name="_Ctrl_443" localSheetId="9" hidden="1">#REF!</definedName>
    <definedName name="_Ctrl_443" localSheetId="10" hidden="1">#REF!</definedName>
    <definedName name="_Ctrl_443" localSheetId="1" hidden="1">#REF!</definedName>
    <definedName name="_Ctrl_443" hidden="1">#REF!</definedName>
    <definedName name="_Ctrl_444" localSheetId="9" hidden="1">#REF!</definedName>
    <definedName name="_Ctrl_444" localSheetId="10" hidden="1">#REF!</definedName>
    <definedName name="_Ctrl_444" localSheetId="1" hidden="1">#REF!</definedName>
    <definedName name="_Ctrl_444" hidden="1">#REF!</definedName>
    <definedName name="_Ctrl_445" localSheetId="9" hidden="1">#REF!</definedName>
    <definedName name="_Ctrl_445" localSheetId="10" hidden="1">#REF!</definedName>
    <definedName name="_Ctrl_445" localSheetId="1" hidden="1">#REF!</definedName>
    <definedName name="_Ctrl_445" hidden="1">#REF!</definedName>
    <definedName name="_Ctrl_446" localSheetId="9" hidden="1">#REF!</definedName>
    <definedName name="_Ctrl_446" localSheetId="10" hidden="1">#REF!</definedName>
    <definedName name="_Ctrl_446" localSheetId="1" hidden="1">#REF!</definedName>
    <definedName name="_Ctrl_446" hidden="1">#REF!</definedName>
    <definedName name="_Ctrl_447" localSheetId="9" hidden="1">#REF!</definedName>
    <definedName name="_Ctrl_447" localSheetId="10" hidden="1">#REF!</definedName>
    <definedName name="_Ctrl_447" localSheetId="1" hidden="1">#REF!</definedName>
    <definedName name="_Ctrl_447" hidden="1">#REF!</definedName>
    <definedName name="_Ctrl_45" localSheetId="8" hidden="1">#REF!</definedName>
    <definedName name="_Ctrl_45" localSheetId="9" hidden="1">[2]Energy!#REF!</definedName>
    <definedName name="_Ctrl_45" localSheetId="10" hidden="1">'Appendix C - GHG Emissions'!#REF!</definedName>
    <definedName name="_Ctrl_45" localSheetId="1" hidden="1">[2]Energy!#REF!</definedName>
    <definedName name="_Ctrl_45" localSheetId="0" hidden="1">#REF!</definedName>
    <definedName name="_Ctrl_45" hidden="1">#REF!</definedName>
    <definedName name="_Ctrl_46" localSheetId="8" hidden="1">#REF!</definedName>
    <definedName name="_Ctrl_46" localSheetId="9" hidden="1">[2]Energy!#REF!</definedName>
    <definedName name="_Ctrl_46" localSheetId="10" hidden="1">'Appendix C - GHG Emissions'!#REF!</definedName>
    <definedName name="_Ctrl_46" localSheetId="1" hidden="1">[2]Energy!#REF!</definedName>
    <definedName name="_Ctrl_46" localSheetId="0" hidden="1">#REF!</definedName>
    <definedName name="_Ctrl_46" hidden="1">#REF!</definedName>
    <definedName name="_Ctrl_465" localSheetId="9" hidden="1">'[4]GHG Emissions'!#REF!</definedName>
    <definedName name="_Ctrl_465" localSheetId="10" hidden="1">'[4]GHG Emissions'!#REF!</definedName>
    <definedName name="_Ctrl_465" hidden="1">'[4]GHG Emissions'!#REF!</definedName>
    <definedName name="_Ctrl_47" localSheetId="8" hidden="1">#REF!</definedName>
    <definedName name="_Ctrl_47" localSheetId="9" hidden="1">[2]Energy!#REF!</definedName>
    <definedName name="_Ctrl_47" localSheetId="10" hidden="1">'Appendix C - GHG Emissions'!#REF!</definedName>
    <definedName name="_Ctrl_47" localSheetId="1" hidden="1">[2]Energy!#REF!</definedName>
    <definedName name="_Ctrl_47" localSheetId="0" hidden="1">#REF!</definedName>
    <definedName name="_Ctrl_47" hidden="1">#REF!</definedName>
    <definedName name="_Ctrl_48" localSheetId="8" hidden="1">#REF!</definedName>
    <definedName name="_Ctrl_48" localSheetId="9" hidden="1">[2]Energy!#REF!</definedName>
    <definedName name="_Ctrl_48" localSheetId="10" hidden="1">'Appendix C - GHG Emissions'!#REF!</definedName>
    <definedName name="_Ctrl_48" localSheetId="1" hidden="1">[2]Energy!#REF!</definedName>
    <definedName name="_Ctrl_48" localSheetId="0" hidden="1">#REF!</definedName>
    <definedName name="_Ctrl_48" hidden="1">#REF!</definedName>
    <definedName name="_Ctrl_49" localSheetId="8" hidden="1">#REF!</definedName>
    <definedName name="_Ctrl_49" localSheetId="9" hidden="1">[2]Energy!#REF!</definedName>
    <definedName name="_Ctrl_49" localSheetId="10" hidden="1">'Appendix C - GHG Emissions'!#REF!</definedName>
    <definedName name="_Ctrl_49" localSheetId="1" hidden="1">[2]Energy!#REF!</definedName>
    <definedName name="_Ctrl_49" localSheetId="0" hidden="1">#REF!</definedName>
    <definedName name="_Ctrl_49" hidden="1">#REF!</definedName>
    <definedName name="_Ctrl_5" localSheetId="8" hidden="1">#REF!</definedName>
    <definedName name="_Ctrl_5" localSheetId="9" hidden="1">#REF!</definedName>
    <definedName name="_Ctrl_5" localSheetId="10" hidden="1">#REF!</definedName>
    <definedName name="_Ctrl_5" localSheetId="1" hidden="1">#REF!</definedName>
    <definedName name="_Ctrl_5" localSheetId="0" hidden="1">#REF!</definedName>
    <definedName name="_Ctrl_5" hidden="1">#REF!</definedName>
    <definedName name="_Ctrl_50" localSheetId="8" hidden="1">#REF!</definedName>
    <definedName name="_Ctrl_50" localSheetId="9" hidden="1">[2]Energy!#REF!</definedName>
    <definedName name="_Ctrl_50" localSheetId="10" hidden="1">'Appendix C - GHG Emissions'!#REF!</definedName>
    <definedName name="_Ctrl_50" localSheetId="1" hidden="1">[2]Energy!#REF!</definedName>
    <definedName name="_Ctrl_50" localSheetId="0" hidden="1">#REF!</definedName>
    <definedName name="_Ctrl_50" hidden="1">#REF!</definedName>
    <definedName name="_Ctrl_51" localSheetId="8" hidden="1">#REF!</definedName>
    <definedName name="_Ctrl_51" localSheetId="9" hidden="1">[2]Energy!#REF!</definedName>
    <definedName name="_Ctrl_51" localSheetId="10" hidden="1">'Appendix C - GHG Emissions'!#REF!</definedName>
    <definedName name="_Ctrl_51" localSheetId="1" hidden="1">[2]Energy!#REF!</definedName>
    <definedName name="_Ctrl_51" localSheetId="0" hidden="1">#REF!</definedName>
    <definedName name="_Ctrl_51" hidden="1">#REF!</definedName>
    <definedName name="_Ctrl_52" localSheetId="8" hidden="1">#REF!</definedName>
    <definedName name="_Ctrl_52" localSheetId="1" hidden="1">#REF!</definedName>
    <definedName name="_Ctrl_52" localSheetId="0" hidden="1">#REF!</definedName>
    <definedName name="_Ctrl_52" hidden="1">#REF!</definedName>
    <definedName name="_Ctrl_526" localSheetId="9" hidden="1">#REF!</definedName>
    <definedName name="_Ctrl_526" localSheetId="10" hidden="1">#REF!</definedName>
    <definedName name="_Ctrl_526" hidden="1">#REF!</definedName>
    <definedName name="_Ctrl_53" localSheetId="8" hidden="1">#REF!</definedName>
    <definedName name="_Ctrl_53" localSheetId="1" hidden="1">#REF!</definedName>
    <definedName name="_Ctrl_53" localSheetId="0" hidden="1">#REF!</definedName>
    <definedName name="_Ctrl_53" hidden="1">#REF!</definedName>
    <definedName name="_Ctrl_534" localSheetId="9" hidden="1">#REF!</definedName>
    <definedName name="_Ctrl_534" localSheetId="10" hidden="1">#REF!</definedName>
    <definedName name="_Ctrl_534" hidden="1">#REF!</definedName>
    <definedName name="_Ctrl_536" localSheetId="9" hidden="1">#REF!</definedName>
    <definedName name="_Ctrl_536" localSheetId="10" hidden="1">#REF!</definedName>
    <definedName name="_Ctrl_536" hidden="1">#REF!</definedName>
    <definedName name="_Ctrl_538" localSheetId="9" hidden="1">#REF!</definedName>
    <definedName name="_Ctrl_538" localSheetId="10" hidden="1">#REF!</definedName>
    <definedName name="_Ctrl_538" hidden="1">#REF!</definedName>
    <definedName name="_Ctrl_54" localSheetId="8" hidden="1">#REF!</definedName>
    <definedName name="_Ctrl_54" localSheetId="1" hidden="1">#REF!</definedName>
    <definedName name="_Ctrl_54" localSheetId="0" hidden="1">#REF!</definedName>
    <definedName name="_Ctrl_54" hidden="1">#REF!</definedName>
    <definedName name="_Ctrl_540" localSheetId="9" hidden="1">#REF!</definedName>
    <definedName name="_Ctrl_540" localSheetId="10" hidden="1">#REF!</definedName>
    <definedName name="_Ctrl_540" hidden="1">#REF!</definedName>
    <definedName name="_Ctrl_541" localSheetId="9" hidden="1">#REF!</definedName>
    <definedName name="_Ctrl_541" localSheetId="10" hidden="1">#REF!</definedName>
    <definedName name="_Ctrl_541" hidden="1">#REF!</definedName>
    <definedName name="_Ctrl_542" localSheetId="9" hidden="1">#REF!</definedName>
    <definedName name="_Ctrl_542" localSheetId="10" hidden="1">#REF!</definedName>
    <definedName name="_Ctrl_542" hidden="1">#REF!</definedName>
    <definedName name="_Ctrl_543" localSheetId="9" hidden="1">#REF!</definedName>
    <definedName name="_Ctrl_543" localSheetId="10" hidden="1">#REF!</definedName>
    <definedName name="_Ctrl_543" hidden="1">#REF!</definedName>
    <definedName name="_Ctrl_544" localSheetId="9" hidden="1">#REF!</definedName>
    <definedName name="_Ctrl_544" localSheetId="10" hidden="1">#REF!</definedName>
    <definedName name="_Ctrl_544" hidden="1">#REF!</definedName>
    <definedName name="_Ctrl_545" localSheetId="9" hidden="1">[5]Water!#REF!</definedName>
    <definedName name="_Ctrl_545" localSheetId="10" hidden="1">[5]Water!#REF!</definedName>
    <definedName name="_Ctrl_545" localSheetId="1" hidden="1">[5]Water!#REF!</definedName>
    <definedName name="_Ctrl_545" hidden="1">[5]Water!#REF!</definedName>
    <definedName name="_Ctrl_546" localSheetId="9" hidden="1">[5]Water!#REF!</definedName>
    <definedName name="_Ctrl_546" localSheetId="10" hidden="1">[5]Water!#REF!</definedName>
    <definedName name="_Ctrl_546" localSheetId="1" hidden="1">[5]Water!#REF!</definedName>
    <definedName name="_Ctrl_546" hidden="1">[5]Water!#REF!</definedName>
    <definedName name="_Ctrl_547" hidden="1">[5]Water!#REF!</definedName>
    <definedName name="_Ctrl_548" hidden="1">[5]Water!#REF!</definedName>
    <definedName name="_Ctrl_549" hidden="1">[5]Water!#REF!</definedName>
    <definedName name="_Ctrl_55" localSheetId="8" hidden="1">#REF!</definedName>
    <definedName name="_Ctrl_55" localSheetId="9" hidden="1">[4]Waste!#REF!</definedName>
    <definedName name="_Ctrl_55" localSheetId="10" hidden="1">[2]Waste!#REF!</definedName>
    <definedName name="_Ctrl_55" localSheetId="1" hidden="1">[2]Waste!#REF!</definedName>
    <definedName name="_Ctrl_55" localSheetId="0" hidden="1">#REF!</definedName>
    <definedName name="_Ctrl_55" hidden="1">#REF!</definedName>
    <definedName name="_Ctrl_550" localSheetId="9" hidden="1">[5]Water!#REF!</definedName>
    <definedName name="_Ctrl_550" localSheetId="10" hidden="1">[5]Water!#REF!</definedName>
    <definedName name="_Ctrl_550" localSheetId="1" hidden="1">[5]Water!#REF!</definedName>
    <definedName name="_Ctrl_550" hidden="1">[5]Water!#REF!</definedName>
    <definedName name="_Ctrl_551" localSheetId="1" hidden="1">[5]Water!#REF!</definedName>
    <definedName name="_Ctrl_551" hidden="1">[5]Water!#REF!</definedName>
    <definedName name="_Ctrl_552" localSheetId="1" hidden="1">[5]Water!#REF!</definedName>
    <definedName name="_Ctrl_552" hidden="1">[5]Water!#REF!</definedName>
    <definedName name="_Ctrl_553" localSheetId="1" hidden="1">[5]Water!#REF!</definedName>
    <definedName name="_Ctrl_553" hidden="1">[5]Water!#REF!</definedName>
    <definedName name="_Ctrl_555" localSheetId="9" hidden="1">#REF!</definedName>
    <definedName name="_Ctrl_555" localSheetId="10" hidden="1">#REF!</definedName>
    <definedName name="_Ctrl_555" localSheetId="1" hidden="1">#REF!</definedName>
    <definedName name="_Ctrl_555" hidden="1">#REF!</definedName>
    <definedName name="_Ctrl_557" localSheetId="9" hidden="1">[3]Energy!#REF!</definedName>
    <definedName name="_Ctrl_557" localSheetId="10" hidden="1">[3]Energy!#REF!</definedName>
    <definedName name="_Ctrl_557" hidden="1">[3]Energy!#REF!</definedName>
    <definedName name="_Ctrl_559" localSheetId="9" hidden="1">[5]Energy!#REF!</definedName>
    <definedName name="_Ctrl_559" localSheetId="10" hidden="1">[5]Energy!#REF!</definedName>
    <definedName name="_Ctrl_559" localSheetId="1" hidden="1">[5]Energy!#REF!</definedName>
    <definedName name="_Ctrl_559" hidden="1">[5]Energy!#REF!</definedName>
    <definedName name="_Ctrl_56" localSheetId="8" hidden="1">#REF!</definedName>
    <definedName name="_Ctrl_56" localSheetId="1" hidden="1">#REF!</definedName>
    <definedName name="_Ctrl_56" localSheetId="0" hidden="1">#REF!</definedName>
    <definedName name="_Ctrl_56" hidden="1">#REF!</definedName>
    <definedName name="_Ctrl_560" localSheetId="9" hidden="1">[5]Energy!#REF!</definedName>
    <definedName name="_Ctrl_560" localSheetId="10" hidden="1">[5]Energy!#REF!</definedName>
    <definedName name="_Ctrl_560" localSheetId="1" hidden="1">[5]Energy!#REF!</definedName>
    <definedName name="_Ctrl_560" hidden="1">[5]Energy!#REF!</definedName>
    <definedName name="_Ctrl_562" localSheetId="9" hidden="1">[3]Water!#REF!</definedName>
    <definedName name="_Ctrl_562" localSheetId="10" hidden="1">[3]Water!#REF!</definedName>
    <definedName name="_Ctrl_562" hidden="1">[3]Water!#REF!</definedName>
    <definedName name="_Ctrl_564" localSheetId="9" hidden="1">[3]Water!#REF!</definedName>
    <definedName name="_Ctrl_564" localSheetId="10" hidden="1">[3]Water!#REF!</definedName>
    <definedName name="_Ctrl_564" hidden="1">[3]Water!#REF!</definedName>
    <definedName name="_Ctrl_565" hidden="1">[3]Water!#REF!</definedName>
    <definedName name="_Ctrl_566" hidden="1">[3]Water!#REF!</definedName>
    <definedName name="_Ctrl_567" localSheetId="1" hidden="1">[5]Water!#REF!</definedName>
    <definedName name="_Ctrl_567" hidden="1">[5]Water!#REF!</definedName>
    <definedName name="_Ctrl_568" localSheetId="1" hidden="1">[5]Water!#REF!</definedName>
    <definedName name="_Ctrl_568" hidden="1">[5]Water!#REF!</definedName>
    <definedName name="_Ctrl_569" localSheetId="1" hidden="1">[5]Water!#REF!</definedName>
    <definedName name="_Ctrl_569" hidden="1">[5]Water!#REF!</definedName>
    <definedName name="_Ctrl_57" localSheetId="8" hidden="1">#REF!</definedName>
    <definedName name="_Ctrl_57" localSheetId="10" hidden="1">'Appendix C - GHG Emissions'!$E$10</definedName>
    <definedName name="_Ctrl_57" localSheetId="1" hidden="1">#REF!</definedName>
    <definedName name="_Ctrl_57" localSheetId="0" hidden="1">#REF!</definedName>
    <definedName name="_Ctrl_57" hidden="1">#REF!</definedName>
    <definedName name="_Ctrl_570" localSheetId="9" hidden="1">[5]Energy!#REF!</definedName>
    <definedName name="_Ctrl_570" localSheetId="10" hidden="1">[5]Energy!#REF!</definedName>
    <definedName name="_Ctrl_570" localSheetId="1" hidden="1">[5]Energy!#REF!</definedName>
    <definedName name="_Ctrl_570" hidden="1">[5]Energy!#REF!</definedName>
    <definedName name="_Ctrl_571" localSheetId="9" hidden="1">[5]Energy!#REF!</definedName>
    <definedName name="_Ctrl_571" localSheetId="10" hidden="1">[5]Energy!#REF!</definedName>
    <definedName name="_Ctrl_571" localSheetId="1" hidden="1">[5]Energy!#REF!</definedName>
    <definedName name="_Ctrl_571" hidden="1">[5]Energy!#REF!</definedName>
    <definedName name="_Ctrl_572" localSheetId="1" hidden="1">[5]Energy!#REF!</definedName>
    <definedName name="_Ctrl_572" hidden="1">[5]Energy!#REF!</definedName>
    <definedName name="_Ctrl_573" localSheetId="1" hidden="1">[5]Water!#REF!</definedName>
    <definedName name="_Ctrl_573" hidden="1">[5]Water!#REF!</definedName>
    <definedName name="_Ctrl_574" hidden="1">[5]Water!#REF!</definedName>
    <definedName name="_Ctrl_575" hidden="1">[5]Water!#REF!</definedName>
    <definedName name="_Ctrl_578" hidden="1">[5]Water!#REF!</definedName>
    <definedName name="_Ctrl_579" hidden="1">[5]Water!#REF!</definedName>
    <definedName name="_Ctrl_58" localSheetId="8" hidden="1">#REF!</definedName>
    <definedName name="_Ctrl_58" localSheetId="9" hidden="1">[2]Water!#REF!</definedName>
    <definedName name="_Ctrl_58" localSheetId="10" hidden="1">'Appendix C - GHG Emissions'!#REF!</definedName>
    <definedName name="_Ctrl_58" localSheetId="1" hidden="1">[2]Water!#REF!</definedName>
    <definedName name="_Ctrl_58" localSheetId="0" hidden="1">#REF!</definedName>
    <definedName name="_Ctrl_58" hidden="1">#REF!</definedName>
    <definedName name="_Ctrl_580" localSheetId="9" hidden="1">[5]Energy!#REF!</definedName>
    <definedName name="_Ctrl_580" localSheetId="10" hidden="1">[5]Energy!#REF!</definedName>
    <definedName name="_Ctrl_580" localSheetId="1" hidden="1">[5]Energy!#REF!</definedName>
    <definedName name="_Ctrl_580" hidden="1">[5]Energy!#REF!</definedName>
    <definedName name="_Ctrl_581" localSheetId="1" hidden="1">[5]Energy!#REF!</definedName>
    <definedName name="_Ctrl_581" hidden="1">[5]Energy!#REF!</definedName>
    <definedName name="_Ctrl_582" localSheetId="9" hidden="1">#REF!</definedName>
    <definedName name="_Ctrl_582" localSheetId="10" hidden="1">#REF!</definedName>
    <definedName name="_Ctrl_582" localSheetId="1" hidden="1">#REF!</definedName>
    <definedName name="_Ctrl_582" hidden="1">#REF!</definedName>
    <definedName name="_Ctrl_583" localSheetId="9" hidden="1">#REF!</definedName>
    <definedName name="_Ctrl_583" localSheetId="10" hidden="1">#REF!</definedName>
    <definedName name="_Ctrl_583" localSheetId="1" hidden="1">#REF!</definedName>
    <definedName name="_Ctrl_583" hidden="1">#REF!</definedName>
    <definedName name="_Ctrl_584" localSheetId="9" hidden="1">#REF!</definedName>
    <definedName name="_Ctrl_584" localSheetId="10" hidden="1">#REF!</definedName>
    <definedName name="_Ctrl_584" localSheetId="1" hidden="1">#REF!</definedName>
    <definedName name="_Ctrl_584" hidden="1">#REF!</definedName>
    <definedName name="_Ctrl_585" localSheetId="9" hidden="1">#REF!</definedName>
    <definedName name="_Ctrl_585" localSheetId="10" hidden="1">#REF!</definedName>
    <definedName name="_Ctrl_585" localSheetId="1" hidden="1">#REF!</definedName>
    <definedName name="_Ctrl_585" hidden="1">#REF!</definedName>
    <definedName name="_Ctrl_586" localSheetId="9" hidden="1">#REF!</definedName>
    <definedName name="_Ctrl_586" localSheetId="10" hidden="1">#REF!</definedName>
    <definedName name="_Ctrl_586" localSheetId="1" hidden="1">#REF!</definedName>
    <definedName name="_Ctrl_586" hidden="1">#REF!</definedName>
    <definedName name="_Ctrl_587" localSheetId="9" hidden="1">#REF!</definedName>
    <definedName name="_Ctrl_587" localSheetId="10" hidden="1">#REF!</definedName>
    <definedName name="_Ctrl_587" localSheetId="1" hidden="1">#REF!</definedName>
    <definedName name="_Ctrl_587" hidden="1">#REF!</definedName>
    <definedName name="_Ctrl_588" localSheetId="9" hidden="1">#REF!</definedName>
    <definedName name="_Ctrl_588" localSheetId="10" hidden="1">#REF!</definedName>
    <definedName name="_Ctrl_588" localSheetId="1" hidden="1">#REF!</definedName>
    <definedName name="_Ctrl_588" hidden="1">#REF!</definedName>
    <definedName name="_Ctrl_589" localSheetId="9" hidden="1">#REF!</definedName>
    <definedName name="_Ctrl_589" localSheetId="10" hidden="1">#REF!</definedName>
    <definedName name="_Ctrl_589" localSheetId="1" hidden="1">#REF!</definedName>
    <definedName name="_Ctrl_589" hidden="1">#REF!</definedName>
    <definedName name="_Ctrl_59" localSheetId="8" hidden="1">#REF!</definedName>
    <definedName name="_Ctrl_59" localSheetId="9" hidden="1">[2]Water!#REF!</definedName>
    <definedName name="_Ctrl_59" localSheetId="10" hidden="1">'Appendix C - GHG Emissions'!#REF!</definedName>
    <definedName name="_Ctrl_59" localSheetId="1" hidden="1">[2]Water!#REF!</definedName>
    <definedName name="_Ctrl_59" localSheetId="0" hidden="1">#REF!</definedName>
    <definedName name="_Ctrl_59" hidden="1">#REF!</definedName>
    <definedName name="_Ctrl_590" localSheetId="9" hidden="1">#REF!</definedName>
    <definedName name="_Ctrl_590" localSheetId="10" hidden="1">#REF!</definedName>
    <definedName name="_Ctrl_590" localSheetId="1" hidden="1">#REF!</definedName>
    <definedName name="_Ctrl_590" hidden="1">#REF!</definedName>
    <definedName name="_Ctrl_591" localSheetId="9" hidden="1">#REF!</definedName>
    <definedName name="_Ctrl_591" localSheetId="10" hidden="1">#REF!</definedName>
    <definedName name="_Ctrl_591" localSheetId="1" hidden="1">#REF!</definedName>
    <definedName name="_Ctrl_591" hidden="1">#REF!</definedName>
    <definedName name="_Ctrl_593" localSheetId="9" hidden="1">'[5]GHG Emissions'!#REF!</definedName>
    <definedName name="_Ctrl_593" localSheetId="10" hidden="1">'[5]GHG Emissions'!#REF!</definedName>
    <definedName name="_Ctrl_593" localSheetId="1" hidden="1">'[5]GHG Emissions'!#REF!</definedName>
    <definedName name="_Ctrl_593" hidden="1">'[5]GHG Emissions'!#REF!</definedName>
    <definedName name="_Ctrl_6" localSheetId="8" hidden="1">#REF!</definedName>
    <definedName name="_Ctrl_6" localSheetId="9" hidden="1">#REF!</definedName>
    <definedName name="_Ctrl_6" localSheetId="10" hidden="1">#REF!</definedName>
    <definedName name="_Ctrl_6" localSheetId="1" hidden="1">#REF!</definedName>
    <definedName name="_Ctrl_6" localSheetId="0" hidden="1">#REF!</definedName>
    <definedName name="_Ctrl_6" hidden="1">#REF!</definedName>
    <definedName name="_Ctrl_60" localSheetId="8" hidden="1">#REF!</definedName>
    <definedName name="_Ctrl_60" localSheetId="9" hidden="1">#REF!</definedName>
    <definedName name="_Ctrl_60" localSheetId="10" hidden="1">#REF!</definedName>
    <definedName name="_Ctrl_60" localSheetId="1" hidden="1">#REF!</definedName>
    <definedName name="_Ctrl_60" localSheetId="0" hidden="1">#REF!</definedName>
    <definedName name="_Ctrl_60" hidden="1">#REF!</definedName>
    <definedName name="_Ctrl_602" localSheetId="9" hidden="1">'[3]GHG Emissions'!#REF!</definedName>
    <definedName name="_Ctrl_602" localSheetId="10" hidden="1">'[3]GHG Emissions'!#REF!</definedName>
    <definedName name="_Ctrl_602" hidden="1">'[3]GHG Emissions'!#REF!</definedName>
    <definedName name="_Ctrl_61" localSheetId="8" hidden="1">#REF!</definedName>
    <definedName name="_Ctrl_61" localSheetId="9" hidden="1">#REF!</definedName>
    <definedName name="_Ctrl_61" localSheetId="10" hidden="1">#REF!</definedName>
    <definedName name="_Ctrl_61" localSheetId="1" hidden="1">#REF!</definedName>
    <definedName name="_Ctrl_61" localSheetId="0" hidden="1">#REF!</definedName>
    <definedName name="_Ctrl_61" hidden="1">#REF!</definedName>
    <definedName name="_Ctrl_611" localSheetId="9" hidden="1">'[5]GHG Emissions'!#REF!</definedName>
    <definedName name="_Ctrl_611" localSheetId="10" hidden="1">'[5]GHG Emissions'!#REF!</definedName>
    <definedName name="_Ctrl_611" localSheetId="1" hidden="1">'[5]GHG Emissions'!#REF!</definedName>
    <definedName name="_Ctrl_611" hidden="1">'[5]GHG Emissions'!#REF!</definedName>
    <definedName name="_Ctrl_612" localSheetId="9" hidden="1">'[5]GHG Emissions'!#REF!</definedName>
    <definedName name="_Ctrl_612" localSheetId="10" hidden="1">'[5]GHG Emissions'!#REF!</definedName>
    <definedName name="_Ctrl_612" hidden="1">'[5]GHG Emissions'!#REF!</definedName>
    <definedName name="_Ctrl_613" localSheetId="9" hidden="1">'[5]GHG Emissions'!#REF!</definedName>
    <definedName name="_Ctrl_613" localSheetId="10" hidden="1">'[5]GHG Emissions'!#REF!</definedName>
    <definedName name="_Ctrl_613" hidden="1">'[5]GHG Emissions'!#REF!</definedName>
    <definedName name="_Ctrl_614" hidden="1">'[5]GHG Emissions'!#REF!</definedName>
    <definedName name="_Ctrl_615" hidden="1">'[5]GHG Emissions'!#REF!</definedName>
    <definedName name="_Ctrl_616" hidden="1">'[5]GHG Emissions'!#REF!</definedName>
    <definedName name="_Ctrl_619" hidden="1">'[3]Non-GHG Emissions'!#REF!</definedName>
    <definedName name="_Ctrl_62" localSheetId="8" hidden="1">#REF!</definedName>
    <definedName name="_Ctrl_62" localSheetId="9" hidden="1">#REF!</definedName>
    <definedName name="_Ctrl_62" localSheetId="10" hidden="1">#REF!</definedName>
    <definedName name="_Ctrl_62" localSheetId="1" hidden="1">#REF!</definedName>
    <definedName name="_Ctrl_62" localSheetId="0" hidden="1">#REF!</definedName>
    <definedName name="_Ctrl_62" hidden="1">#REF!</definedName>
    <definedName name="_Ctrl_621" localSheetId="9" hidden="1">'[3]Non-GHG Emissions'!#REF!</definedName>
    <definedName name="_Ctrl_621" localSheetId="10" hidden="1">'[3]Non-GHG Emissions'!#REF!</definedName>
    <definedName name="_Ctrl_621" hidden="1">'[3]Non-GHG Emissions'!#REF!</definedName>
    <definedName name="_Ctrl_623" localSheetId="9" hidden="1">'[3]Non-GHG Emissions'!#REF!</definedName>
    <definedName name="_Ctrl_623" localSheetId="10" hidden="1">'[3]Non-GHG Emissions'!#REF!</definedName>
    <definedName name="_Ctrl_623" hidden="1">'[3]Non-GHG Emissions'!#REF!</definedName>
    <definedName name="_Ctrl_625" localSheetId="9" hidden="1">'[5]Non-GHG Emissions'!#REF!</definedName>
    <definedName name="_Ctrl_625" localSheetId="10" hidden="1">'[5]Non-GHG Emissions'!#REF!</definedName>
    <definedName name="_Ctrl_625" hidden="1">'[5]Non-GHG Emissions'!#REF!</definedName>
    <definedName name="_Ctrl_626" localSheetId="9" hidden="1">'[5]Non-GHG Emissions'!#REF!</definedName>
    <definedName name="_Ctrl_626" localSheetId="10" hidden="1">'[5]Non-GHG Emissions'!#REF!</definedName>
    <definedName name="_Ctrl_626" hidden="1">'[5]Non-GHG Emissions'!#REF!</definedName>
    <definedName name="_Ctrl_627" hidden="1">'[5]Non-GHG Emissions'!#REF!</definedName>
    <definedName name="_Ctrl_628" hidden="1">'[5]Non-GHG Emissions'!#REF!</definedName>
    <definedName name="_Ctrl_629" hidden="1">'[5]Non-GHG Emissions'!#REF!</definedName>
    <definedName name="_Ctrl_63" localSheetId="8" hidden="1">#REF!</definedName>
    <definedName name="_Ctrl_63" localSheetId="9" hidden="1">#REF!</definedName>
    <definedName name="_Ctrl_63" localSheetId="10" hidden="1">#REF!</definedName>
    <definedName name="_Ctrl_63" localSheetId="1" hidden="1">#REF!</definedName>
    <definedName name="_Ctrl_63" localSheetId="0" hidden="1">#REF!</definedName>
    <definedName name="_Ctrl_63" hidden="1">#REF!</definedName>
    <definedName name="_Ctrl_630" localSheetId="9" hidden="1">'[5]Non-GHG Emissions'!#REF!</definedName>
    <definedName name="_Ctrl_630" localSheetId="10" hidden="1">'[5]Non-GHG Emissions'!#REF!</definedName>
    <definedName name="_Ctrl_630" localSheetId="1" hidden="1">'[5]Non-GHG Emissions'!#REF!</definedName>
    <definedName name="_Ctrl_630" hidden="1">'[5]Non-GHG Emissions'!#REF!</definedName>
    <definedName name="_Ctrl_631" localSheetId="9" hidden="1">'[5]Non-GHG Emissions'!#REF!</definedName>
    <definedName name="_Ctrl_631" localSheetId="10" hidden="1">'[5]Non-GHG Emissions'!#REF!</definedName>
    <definedName name="_Ctrl_631" localSheetId="1" hidden="1">'[5]Non-GHG Emissions'!#REF!</definedName>
    <definedName name="_Ctrl_631" hidden="1">'[5]Non-GHG Emissions'!#REF!</definedName>
    <definedName name="_Ctrl_634" hidden="1">[3]Waste!#REF!</definedName>
    <definedName name="_Ctrl_636" localSheetId="1" hidden="1">[5]Energy!#REF!</definedName>
    <definedName name="_Ctrl_636" hidden="1">[5]Energy!#REF!</definedName>
    <definedName name="_Ctrl_637" localSheetId="1" hidden="1">[5]Energy!#REF!</definedName>
    <definedName name="_Ctrl_637" hidden="1">[5]Energy!#REF!</definedName>
    <definedName name="_Ctrl_638" hidden="1">'[3]GHG Emissions'!#REF!</definedName>
    <definedName name="_Ctrl_64" localSheetId="8" hidden="1">#REF!</definedName>
    <definedName name="_Ctrl_64" localSheetId="9" hidden="1">'Appendix B - Governance'!#REF!</definedName>
    <definedName name="_Ctrl_64" localSheetId="10" hidden="1">#REF!</definedName>
    <definedName name="_Ctrl_64" localSheetId="1" hidden="1">#REF!</definedName>
    <definedName name="_Ctrl_64" localSheetId="0" hidden="1">#REF!</definedName>
    <definedName name="_Ctrl_64" hidden="1">#REF!</definedName>
    <definedName name="_Ctrl_640" localSheetId="9" hidden="1">'[5]GHG Emissions'!#REF!</definedName>
    <definedName name="_Ctrl_640" localSheetId="10" hidden="1">'[5]GHG Emissions'!#REF!</definedName>
    <definedName name="_Ctrl_640" localSheetId="1" hidden="1">'[5]GHG Emissions'!#REF!</definedName>
    <definedName name="_Ctrl_640" hidden="1">'[5]GHG Emissions'!#REF!</definedName>
    <definedName name="_Ctrl_642" localSheetId="9" hidden="1">'[5]GHG Emissions'!#REF!</definedName>
    <definedName name="_Ctrl_642" localSheetId="10" hidden="1">'[5]GHG Emissions'!#REF!</definedName>
    <definedName name="_Ctrl_642" localSheetId="1" hidden="1">'[5]GHG Emissions'!#REF!</definedName>
    <definedName name="_Ctrl_642" hidden="1">'[5]GHG Emissions'!#REF!</definedName>
    <definedName name="_Ctrl_643" localSheetId="1" hidden="1">'[5]GHG Emissions'!#REF!</definedName>
    <definedName name="_Ctrl_643" hidden="1">'[5]GHG Emissions'!#REF!</definedName>
    <definedName name="_Ctrl_644" localSheetId="1" hidden="1">'[5]GHG Emissions'!#REF!</definedName>
    <definedName name="_Ctrl_644" hidden="1">'[5]GHG Emissions'!#REF!</definedName>
    <definedName name="_Ctrl_647" hidden="1">'[5]GHG Emissions'!#REF!</definedName>
    <definedName name="_Ctrl_648" hidden="1">[5]Waste!#REF!</definedName>
    <definedName name="_Ctrl_65" localSheetId="8" hidden="1">#REF!</definedName>
    <definedName name="_Ctrl_65" localSheetId="9" hidden="1">'Appendix B - Governance'!#REF!</definedName>
    <definedName name="_Ctrl_65" localSheetId="10" hidden="1">#REF!</definedName>
    <definedName name="_Ctrl_65" localSheetId="1" hidden="1">#REF!</definedName>
    <definedName name="_Ctrl_65" localSheetId="0" hidden="1">#REF!</definedName>
    <definedName name="_Ctrl_65" hidden="1">#REF!</definedName>
    <definedName name="_Ctrl_650" localSheetId="9" hidden="1">'[5]GHG Emissions'!#REF!</definedName>
    <definedName name="_Ctrl_650" localSheetId="10" hidden="1">'[5]GHG Emissions'!#REF!</definedName>
    <definedName name="_Ctrl_650" localSheetId="1" hidden="1">'[5]GHG Emissions'!#REF!</definedName>
    <definedName name="_Ctrl_650" hidden="1">'[5]GHG Emissions'!#REF!</definedName>
    <definedName name="_Ctrl_652" localSheetId="9" hidden="1">'[5]GHG Emissions'!#REF!</definedName>
    <definedName name="_Ctrl_652" localSheetId="10" hidden="1">'[5]GHG Emissions'!#REF!</definedName>
    <definedName name="_Ctrl_652" localSheetId="1" hidden="1">'[5]GHG Emissions'!#REF!</definedName>
    <definedName name="_Ctrl_652" hidden="1">'[5]GHG Emissions'!#REF!</definedName>
    <definedName name="_Ctrl_654" localSheetId="1" hidden="1">'[5]GHG Emissions'!#REF!</definedName>
    <definedName name="_Ctrl_654" hidden="1">'[5]GHG Emissions'!#REF!</definedName>
    <definedName name="_Ctrl_655" hidden="1">[3]Waste!#REF!</definedName>
    <definedName name="_Ctrl_659" hidden="1">[3]Waste!#REF!</definedName>
    <definedName name="_Ctrl_66" localSheetId="8" hidden="1">#REF!</definedName>
    <definedName name="_Ctrl_66" localSheetId="9" hidden="1">'Appendix B - Governance'!#REF!</definedName>
    <definedName name="_Ctrl_66" localSheetId="10" hidden="1">#REF!</definedName>
    <definedName name="_Ctrl_66" localSheetId="1" hidden="1">#REF!</definedName>
    <definedName name="_Ctrl_66" localSheetId="0" hidden="1">#REF!</definedName>
    <definedName name="_Ctrl_66" hidden="1">#REF!</definedName>
    <definedName name="_Ctrl_661" localSheetId="9" hidden="1">[3]Waste!#REF!</definedName>
    <definedName name="_Ctrl_661" localSheetId="10" hidden="1">[3]Waste!#REF!</definedName>
    <definedName name="_Ctrl_661" hidden="1">[3]Waste!#REF!</definedName>
    <definedName name="_Ctrl_665" localSheetId="9" hidden="1">[5]Waste!#REF!</definedName>
    <definedName name="_Ctrl_665" localSheetId="10" hidden="1">[5]Waste!#REF!</definedName>
    <definedName name="_Ctrl_665" localSheetId="1" hidden="1">[5]Waste!#REF!</definedName>
    <definedName name="_Ctrl_665" hidden="1">[5]Waste!#REF!</definedName>
    <definedName name="_Ctrl_666" localSheetId="1" hidden="1">[5]Waste!#REF!</definedName>
    <definedName name="_Ctrl_666" hidden="1">[5]Waste!#REF!</definedName>
    <definedName name="_Ctrl_667" localSheetId="1" hidden="1">[5]Waste!#REF!</definedName>
    <definedName name="_Ctrl_667" hidden="1">[5]Waste!#REF!</definedName>
    <definedName name="_Ctrl_668" localSheetId="1" hidden="1">[5]Waste!#REF!</definedName>
    <definedName name="_Ctrl_668" hidden="1">[5]Waste!#REF!</definedName>
    <definedName name="_Ctrl_669" hidden="1">[5]Waste!#REF!</definedName>
    <definedName name="_Ctrl_67" localSheetId="8" hidden="1">#REF!</definedName>
    <definedName name="_Ctrl_67" localSheetId="1" hidden="1">#REF!</definedName>
    <definedName name="_Ctrl_67" localSheetId="0" hidden="1">#REF!</definedName>
    <definedName name="_Ctrl_67" hidden="1">#REF!</definedName>
    <definedName name="_Ctrl_670" localSheetId="9" hidden="1">[5]Waste!#REF!</definedName>
    <definedName name="_Ctrl_670" localSheetId="10" hidden="1">[5]Waste!#REF!</definedName>
    <definedName name="_Ctrl_670" localSheetId="1" hidden="1">[5]Waste!#REF!</definedName>
    <definedName name="_Ctrl_670" hidden="1">[5]Waste!#REF!</definedName>
    <definedName name="_Ctrl_674" localSheetId="9" hidden="1">[5]Encroachment!#REF!</definedName>
    <definedName name="_Ctrl_674" localSheetId="10" hidden="1">[5]Encroachment!#REF!</definedName>
    <definedName name="_Ctrl_674" localSheetId="1" hidden="1">[5]Encroachment!#REF!</definedName>
    <definedName name="_Ctrl_674" hidden="1">[5]Encroachment!#REF!</definedName>
    <definedName name="_Ctrl_675" localSheetId="1" hidden="1">[5]Encroachment!#REF!</definedName>
    <definedName name="_Ctrl_675" hidden="1">[5]Encroachment!#REF!</definedName>
    <definedName name="_Ctrl_676" localSheetId="1" hidden="1">[5]Encroachment!#REF!</definedName>
    <definedName name="_Ctrl_676" hidden="1">[5]Encroachment!#REF!</definedName>
    <definedName name="_Ctrl_677" hidden="1">[5]Encroachment!#REF!</definedName>
    <definedName name="_Ctrl_678" hidden="1">[5]Encroachment!#REF!</definedName>
    <definedName name="_Ctrl_679" hidden="1">[5]Encroachment!#REF!</definedName>
    <definedName name="_Ctrl_68" localSheetId="8" hidden="1">#REF!</definedName>
    <definedName name="_Ctrl_68" localSheetId="9" hidden="1">'[4]Non-GHG Emissions'!#REF!</definedName>
    <definedName name="_Ctrl_68" localSheetId="10" hidden="1">'[2]Non-GHG Emissions'!#REF!</definedName>
    <definedName name="_Ctrl_68" localSheetId="1" hidden="1">'[2]Non-GHG Emissions'!#REF!</definedName>
    <definedName name="_Ctrl_68" localSheetId="0" hidden="1">#REF!</definedName>
    <definedName name="_Ctrl_68" hidden="1">#REF!</definedName>
    <definedName name="_Ctrl_680" localSheetId="9" hidden="1">[5]Encroachment!#REF!</definedName>
    <definedName name="_Ctrl_680" localSheetId="10" hidden="1">[5]Encroachment!#REF!</definedName>
    <definedName name="_Ctrl_680" localSheetId="1" hidden="1">[5]Encroachment!#REF!</definedName>
    <definedName name="_Ctrl_680" hidden="1">[5]Encroachment!#REF!</definedName>
    <definedName name="_Ctrl_681" localSheetId="1" hidden="1">[5]Encroachment!#REF!</definedName>
    <definedName name="_Ctrl_681" hidden="1">[5]Encroachment!#REF!</definedName>
    <definedName name="_Ctrl_682" localSheetId="1" hidden="1">[5]Encroachment!#REF!</definedName>
    <definedName name="_Ctrl_682" hidden="1">[5]Encroachment!#REF!</definedName>
    <definedName name="_Ctrl_683" localSheetId="1" hidden="1">[5]Encroachment!#REF!</definedName>
    <definedName name="_Ctrl_683" hidden="1">[5]Encroachment!#REF!</definedName>
    <definedName name="_Ctrl_684" hidden="1">'[5]GHG Emissions'!#REF!</definedName>
    <definedName name="_Ctrl_686" hidden="1">[5]Encroachment!#REF!</definedName>
    <definedName name="_Ctrl_687" hidden="1">[5]Encroachment!#REF!</definedName>
    <definedName name="_Ctrl_688" hidden="1">[5]Encroachment!#REF!</definedName>
    <definedName name="_Ctrl_689" hidden="1">[5]Encroachment!#REF!</definedName>
    <definedName name="_Ctrl_69" localSheetId="8" hidden="1">#REF!</definedName>
    <definedName name="_Ctrl_69" localSheetId="9" hidden="1">[4]Encroachment!#REF!</definedName>
    <definedName name="_Ctrl_69" localSheetId="10" hidden="1">[2]Encroachment!#REF!</definedName>
    <definedName name="_Ctrl_69" localSheetId="1" hidden="1">[2]Encroachment!#REF!</definedName>
    <definedName name="_Ctrl_69" localSheetId="0" hidden="1">#REF!</definedName>
    <definedName name="_Ctrl_69" hidden="1">#REF!</definedName>
    <definedName name="_Ctrl_690" localSheetId="9" hidden="1">[5]Encroachment!#REF!</definedName>
    <definedName name="_Ctrl_690" localSheetId="10" hidden="1">[5]Encroachment!#REF!</definedName>
    <definedName name="_Ctrl_690" localSheetId="1" hidden="1">[5]Encroachment!#REF!</definedName>
    <definedName name="_Ctrl_690" hidden="1">[5]Encroachment!#REF!</definedName>
    <definedName name="_Ctrl_691" localSheetId="1" hidden="1">[5]Encroachment!#REF!</definedName>
    <definedName name="_Ctrl_691" hidden="1">[5]Encroachment!#REF!</definedName>
    <definedName name="_Ctrl_692" localSheetId="1" hidden="1">[5]Encroachment!#REF!</definedName>
    <definedName name="_Ctrl_692" hidden="1">[5]Encroachment!#REF!</definedName>
    <definedName name="_Ctrl_693" localSheetId="1" hidden="1">[5]Encroachment!#REF!</definedName>
    <definedName name="_Ctrl_693" hidden="1">[5]Encroachment!#REF!</definedName>
    <definedName name="_Ctrl_7" localSheetId="8" hidden="1">#REF!</definedName>
    <definedName name="_Ctrl_7" localSheetId="9" hidden="1">'Appendix B - Governance'!$J$5</definedName>
    <definedName name="_Ctrl_7" localSheetId="10" hidden="1">'Appendix C - GHG Emissions'!#REF!</definedName>
    <definedName name="_Ctrl_7" localSheetId="1" hidden="1">#REF!</definedName>
    <definedName name="_Ctrl_7" localSheetId="0" hidden="1">#REF!</definedName>
    <definedName name="_Ctrl_7" hidden="1">#REF!</definedName>
    <definedName name="_Ctrl_70" localSheetId="8" hidden="1">#REF!</definedName>
    <definedName name="_Ctrl_70" localSheetId="9" hidden="1">[4]Encroachment!#REF!</definedName>
    <definedName name="_Ctrl_70" localSheetId="10" hidden="1">[2]Encroachment!#REF!</definedName>
    <definedName name="_Ctrl_70" localSheetId="1" hidden="1">[2]Encroachment!#REF!</definedName>
    <definedName name="_Ctrl_70" localSheetId="0" hidden="1">#REF!</definedName>
    <definedName name="_Ctrl_70" hidden="1">#REF!</definedName>
    <definedName name="_Ctrl_700" localSheetId="9" hidden="1">[3]Discrimination!#REF!</definedName>
    <definedName name="_Ctrl_700" localSheetId="10" hidden="1">[3]Discrimination!#REF!</definedName>
    <definedName name="_Ctrl_700" hidden="1">[3]Discrimination!#REF!</definedName>
    <definedName name="_Ctrl_703" localSheetId="9" hidden="1">#REF!</definedName>
    <definedName name="_Ctrl_703" localSheetId="10" hidden="1">#REF!</definedName>
    <definedName name="_Ctrl_703" hidden="1">#REF!</definedName>
    <definedName name="_Ctrl_704" localSheetId="9" hidden="1">#REF!</definedName>
    <definedName name="_Ctrl_704" localSheetId="10" hidden="1">#REF!</definedName>
    <definedName name="_Ctrl_704" hidden="1">#REF!</definedName>
    <definedName name="_Ctrl_705" localSheetId="9" hidden="1">#REF!</definedName>
    <definedName name="_Ctrl_705" localSheetId="10" hidden="1">#REF!</definedName>
    <definedName name="_Ctrl_705" hidden="1">#REF!</definedName>
    <definedName name="_Ctrl_706" localSheetId="9" hidden="1">#REF!</definedName>
    <definedName name="_Ctrl_706" localSheetId="10" hidden="1">#REF!</definedName>
    <definedName name="_Ctrl_706" hidden="1">#REF!</definedName>
    <definedName name="_Ctrl_707" localSheetId="9" hidden="1">#REF!</definedName>
    <definedName name="_Ctrl_707" localSheetId="10" hidden="1">#REF!</definedName>
    <definedName name="_Ctrl_707" hidden="1">#REF!</definedName>
    <definedName name="_Ctrl_708" localSheetId="9" hidden="1">#REF!</definedName>
    <definedName name="_Ctrl_708" localSheetId="10" hidden="1">#REF!</definedName>
    <definedName name="_Ctrl_708" hidden="1">#REF!</definedName>
    <definedName name="_Ctrl_709" localSheetId="9" hidden="1">#REF!</definedName>
    <definedName name="_Ctrl_709" localSheetId="10" hidden="1">#REF!</definedName>
    <definedName name="_Ctrl_709" hidden="1">#REF!</definedName>
    <definedName name="_Ctrl_71" localSheetId="8" hidden="1">#REF!</definedName>
    <definedName name="_Ctrl_71" localSheetId="10" hidden="1">'Appendix C - GHG Emissions'!$E$10</definedName>
    <definedName name="_Ctrl_71" localSheetId="1" hidden="1">#REF!</definedName>
    <definedName name="_Ctrl_71" localSheetId="0" hidden="1">#REF!</definedName>
    <definedName name="_Ctrl_71" hidden="1">#REF!</definedName>
    <definedName name="_Ctrl_710" localSheetId="9" hidden="1">'[5]Taxes &amp; Donations'!#REF!</definedName>
    <definedName name="_Ctrl_710" localSheetId="10" hidden="1">'[5]Taxes &amp; Donations'!#REF!</definedName>
    <definedName name="_Ctrl_710" localSheetId="1" hidden="1">'[5]Taxes &amp; Donations'!#REF!</definedName>
    <definedName name="_Ctrl_710" hidden="1">'[5]Taxes &amp; Donations'!#REF!</definedName>
    <definedName name="_Ctrl_711" localSheetId="9" hidden="1">'[5]Taxes &amp; Donations'!#REF!</definedName>
    <definedName name="_Ctrl_711" localSheetId="10" hidden="1">'[5]Taxes &amp; Donations'!#REF!</definedName>
    <definedName name="_Ctrl_711" localSheetId="1" hidden="1">'[5]Taxes &amp; Donations'!#REF!</definedName>
    <definedName name="_Ctrl_711" hidden="1">'[5]Taxes &amp; Donations'!#REF!</definedName>
    <definedName name="_Ctrl_712" localSheetId="9" hidden="1">#REF!</definedName>
    <definedName name="_Ctrl_712" localSheetId="10" hidden="1">#REF!</definedName>
    <definedName name="_Ctrl_712" hidden="1">#REF!</definedName>
    <definedName name="_Ctrl_713" localSheetId="9" hidden="1">#REF!</definedName>
    <definedName name="_Ctrl_713" localSheetId="10" hidden="1">#REF!</definedName>
    <definedName name="_Ctrl_713" hidden="1">#REF!</definedName>
    <definedName name="_Ctrl_714" localSheetId="9" hidden="1">#REF!</definedName>
    <definedName name="_Ctrl_714" localSheetId="10" hidden="1">#REF!</definedName>
    <definedName name="_Ctrl_714" hidden="1">#REF!</definedName>
    <definedName name="_Ctrl_715" localSheetId="9" hidden="1">#REF!</definedName>
    <definedName name="_Ctrl_715" localSheetId="10" hidden="1">#REF!</definedName>
    <definedName name="_Ctrl_715" hidden="1">#REF!</definedName>
    <definedName name="_Ctrl_716" localSheetId="9" hidden="1">#REF!</definedName>
    <definedName name="_Ctrl_716" localSheetId="10" hidden="1">#REF!</definedName>
    <definedName name="_Ctrl_716" hidden="1">#REF!</definedName>
    <definedName name="_Ctrl_718" localSheetId="9" hidden="1">#REF!</definedName>
    <definedName name="_Ctrl_718" localSheetId="10" hidden="1">#REF!</definedName>
    <definedName name="_Ctrl_718" hidden="1">#REF!</definedName>
    <definedName name="_Ctrl_719" localSheetId="9" hidden="1">#REF!</definedName>
    <definedName name="_Ctrl_719" localSheetId="10" hidden="1">#REF!</definedName>
    <definedName name="_Ctrl_719" hidden="1">#REF!</definedName>
    <definedName name="_Ctrl_72" localSheetId="8" hidden="1">#REF!</definedName>
    <definedName name="_Ctrl_72" localSheetId="1" hidden="1">#REF!</definedName>
    <definedName name="_Ctrl_72" localSheetId="0" hidden="1">#REF!</definedName>
    <definedName name="_Ctrl_72" hidden="1">#REF!</definedName>
    <definedName name="_Ctrl_720" localSheetId="9" hidden="1">#REF!</definedName>
    <definedName name="_Ctrl_720" localSheetId="10" hidden="1">#REF!</definedName>
    <definedName name="_Ctrl_720" hidden="1">#REF!</definedName>
    <definedName name="_Ctrl_721" localSheetId="9" hidden="1">#REF!</definedName>
    <definedName name="_Ctrl_721" localSheetId="10" hidden="1">#REF!</definedName>
    <definedName name="_Ctrl_721" hidden="1">#REF!</definedName>
    <definedName name="_Ctrl_722" localSheetId="9" hidden="1">#REF!</definedName>
    <definedName name="_Ctrl_722" localSheetId="10" hidden="1">#REF!</definedName>
    <definedName name="_Ctrl_722" hidden="1">#REF!</definedName>
    <definedName name="_Ctrl_723" localSheetId="9" hidden="1">#REF!</definedName>
    <definedName name="_Ctrl_723" localSheetId="10" hidden="1">#REF!</definedName>
    <definedName name="_Ctrl_723" hidden="1">#REF!</definedName>
    <definedName name="_Ctrl_724" localSheetId="9" hidden="1">#REF!</definedName>
    <definedName name="_Ctrl_724" localSheetId="10" hidden="1">#REF!</definedName>
    <definedName name="_Ctrl_724" hidden="1">#REF!</definedName>
    <definedName name="_Ctrl_725" localSheetId="9" hidden="1">#REF!</definedName>
    <definedName name="_Ctrl_725" localSheetId="10" hidden="1">#REF!</definedName>
    <definedName name="_Ctrl_725" hidden="1">#REF!</definedName>
    <definedName name="_Ctrl_726" localSheetId="9" hidden="1">#REF!</definedName>
    <definedName name="_Ctrl_726" localSheetId="10" hidden="1">#REF!</definedName>
    <definedName name="_Ctrl_726" hidden="1">#REF!</definedName>
    <definedName name="_Ctrl_727" localSheetId="9" hidden="1">#REF!</definedName>
    <definedName name="_Ctrl_727" localSheetId="10" hidden="1">#REF!</definedName>
    <definedName name="_Ctrl_727" hidden="1">#REF!</definedName>
    <definedName name="_Ctrl_729" localSheetId="9" hidden="1">#REF!</definedName>
    <definedName name="_Ctrl_729" localSheetId="10" hidden="1">#REF!</definedName>
    <definedName name="_Ctrl_729" hidden="1">#REF!</definedName>
    <definedName name="_Ctrl_73" localSheetId="8" hidden="1">#REF!</definedName>
    <definedName name="_Ctrl_73" localSheetId="1" hidden="1">#REF!</definedName>
    <definedName name="_Ctrl_73" localSheetId="0" hidden="1">#REF!</definedName>
    <definedName name="_Ctrl_73" hidden="1">#REF!</definedName>
    <definedName name="_Ctrl_730" localSheetId="9" hidden="1">#REF!</definedName>
    <definedName name="_Ctrl_730" localSheetId="10" hidden="1">#REF!</definedName>
    <definedName name="_Ctrl_730" hidden="1">#REF!</definedName>
    <definedName name="_Ctrl_731" localSheetId="9" hidden="1">#REF!</definedName>
    <definedName name="_Ctrl_731" localSheetId="10" hidden="1">#REF!</definedName>
    <definedName name="_Ctrl_731" hidden="1">#REF!</definedName>
    <definedName name="_Ctrl_732" localSheetId="9" hidden="1">#REF!</definedName>
    <definedName name="_Ctrl_732" localSheetId="10" hidden="1">#REF!</definedName>
    <definedName name="_Ctrl_732" hidden="1">#REF!</definedName>
    <definedName name="_Ctrl_733" localSheetId="9" hidden="1">#REF!</definedName>
    <definedName name="_Ctrl_733" localSheetId="10" hidden="1">#REF!</definedName>
    <definedName name="_Ctrl_733" hidden="1">#REF!</definedName>
    <definedName name="_Ctrl_734" localSheetId="9" hidden="1">#REF!</definedName>
    <definedName name="_Ctrl_734" localSheetId="10" hidden="1">#REF!</definedName>
    <definedName name="_Ctrl_734" hidden="1">#REF!</definedName>
    <definedName name="_Ctrl_735" localSheetId="9" hidden="1">#REF!</definedName>
    <definedName name="_Ctrl_735" localSheetId="10" hidden="1">#REF!</definedName>
    <definedName name="_Ctrl_735" hidden="1">#REF!</definedName>
    <definedName name="_Ctrl_736" localSheetId="9" hidden="1">#REF!</definedName>
    <definedName name="_Ctrl_736" localSheetId="10" hidden="1">#REF!</definedName>
    <definedName name="_Ctrl_736" hidden="1">#REF!</definedName>
    <definedName name="_Ctrl_737" localSheetId="9" hidden="1">#REF!</definedName>
    <definedName name="_Ctrl_737" localSheetId="10" hidden="1">#REF!</definedName>
    <definedName name="_Ctrl_737" hidden="1">#REF!</definedName>
    <definedName name="_Ctrl_738" localSheetId="9" hidden="1">#REF!</definedName>
    <definedName name="_Ctrl_738" localSheetId="10" hidden="1">#REF!</definedName>
    <definedName name="_Ctrl_738" hidden="1">#REF!</definedName>
    <definedName name="_Ctrl_74" localSheetId="8" hidden="1">#REF!</definedName>
    <definedName name="_Ctrl_74" localSheetId="1" hidden="1">#REF!</definedName>
    <definedName name="_Ctrl_74" localSheetId="0" hidden="1">#REF!</definedName>
    <definedName name="_Ctrl_74" hidden="1">#REF!</definedName>
    <definedName name="_Ctrl_740" localSheetId="9" hidden="1">[5]Community!#REF!</definedName>
    <definedName name="_Ctrl_740" localSheetId="10" hidden="1">[5]Community!#REF!</definedName>
    <definedName name="_Ctrl_740" localSheetId="1" hidden="1">[5]Community!#REF!</definedName>
    <definedName name="_Ctrl_740" hidden="1">[5]Community!#REF!</definedName>
    <definedName name="_Ctrl_741" localSheetId="9" hidden="1">#REF!</definedName>
    <definedName name="_Ctrl_741" localSheetId="10" hidden="1">#REF!</definedName>
    <definedName name="_Ctrl_741" hidden="1">#REF!</definedName>
    <definedName name="_Ctrl_742" localSheetId="9" hidden="1">[5]Community!#REF!</definedName>
    <definedName name="_Ctrl_742" localSheetId="10" hidden="1">[5]Community!#REF!</definedName>
    <definedName name="_Ctrl_742" localSheetId="1" hidden="1">[5]Community!#REF!</definedName>
    <definedName name="_Ctrl_742" hidden="1">[5]Community!#REF!</definedName>
    <definedName name="_Ctrl_743" localSheetId="9" hidden="1">#REF!</definedName>
    <definedName name="_Ctrl_743" localSheetId="10" hidden="1">#REF!</definedName>
    <definedName name="_Ctrl_743" hidden="1">#REF!</definedName>
    <definedName name="_Ctrl_744" localSheetId="9" hidden="1">[5]Community!#REF!</definedName>
    <definedName name="_Ctrl_744" localSheetId="10" hidden="1">[5]Community!#REF!</definedName>
    <definedName name="_Ctrl_744" localSheetId="1" hidden="1">[5]Community!#REF!</definedName>
    <definedName name="_Ctrl_744" hidden="1">[5]Community!#REF!</definedName>
    <definedName name="_Ctrl_745" localSheetId="9" hidden="1">[5]Community!#REF!</definedName>
    <definedName name="_Ctrl_745" localSheetId="10" hidden="1">[5]Community!#REF!</definedName>
    <definedName name="_Ctrl_745" localSheetId="1" hidden="1">[5]Community!#REF!</definedName>
    <definedName name="_Ctrl_745" hidden="1">[5]Community!#REF!</definedName>
    <definedName name="_Ctrl_746" hidden="1">[5]Community!#REF!</definedName>
    <definedName name="_Ctrl_747" hidden="1">[5]Community!#REF!</definedName>
    <definedName name="_Ctrl_748" localSheetId="9" hidden="1">#REF!</definedName>
    <definedName name="_Ctrl_748" localSheetId="10" hidden="1">#REF!</definedName>
    <definedName name="_Ctrl_748" hidden="1">#REF!</definedName>
    <definedName name="_Ctrl_749" localSheetId="9" hidden="1">#REF!</definedName>
    <definedName name="_Ctrl_749" localSheetId="10" hidden="1">#REF!</definedName>
    <definedName name="_Ctrl_749" hidden="1">#REF!</definedName>
    <definedName name="_Ctrl_75" localSheetId="8" hidden="1">#REF!</definedName>
    <definedName name="_Ctrl_75" localSheetId="1" hidden="1">#REF!</definedName>
    <definedName name="_Ctrl_75" localSheetId="0" hidden="1">#REF!</definedName>
    <definedName name="_Ctrl_75" hidden="1">#REF!</definedName>
    <definedName name="_Ctrl_750" localSheetId="9" hidden="1">#REF!</definedName>
    <definedName name="_Ctrl_750" localSheetId="10" hidden="1">#REF!</definedName>
    <definedName name="_Ctrl_750" hidden="1">#REF!</definedName>
    <definedName name="_Ctrl_751" localSheetId="9" hidden="1">#REF!</definedName>
    <definedName name="_Ctrl_751" localSheetId="10" hidden="1">#REF!</definedName>
    <definedName name="_Ctrl_751" hidden="1">#REF!</definedName>
    <definedName name="_Ctrl_753" localSheetId="9" hidden="1">#REF!</definedName>
    <definedName name="_Ctrl_753" localSheetId="10" hidden="1">#REF!</definedName>
    <definedName name="_Ctrl_753" hidden="1">#REF!</definedName>
    <definedName name="_Ctrl_754" localSheetId="9" hidden="1">#REF!</definedName>
    <definedName name="_Ctrl_754" localSheetId="10" hidden="1">#REF!</definedName>
    <definedName name="_Ctrl_754" hidden="1">#REF!</definedName>
    <definedName name="_Ctrl_755" localSheetId="9" hidden="1">#REF!</definedName>
    <definedName name="_Ctrl_755" localSheetId="10" hidden="1">#REF!</definedName>
    <definedName name="_Ctrl_755" hidden="1">#REF!</definedName>
    <definedName name="_Ctrl_756" localSheetId="9" hidden="1">#REF!</definedName>
    <definedName name="_Ctrl_756" localSheetId="10" hidden="1">#REF!</definedName>
    <definedName name="_Ctrl_756" hidden="1">#REF!</definedName>
    <definedName name="_Ctrl_757" localSheetId="9" hidden="1">#REF!</definedName>
    <definedName name="_Ctrl_757" localSheetId="10" hidden="1">#REF!</definedName>
    <definedName name="_Ctrl_757" hidden="1">#REF!</definedName>
    <definedName name="_Ctrl_758" localSheetId="9" hidden="1">#REF!</definedName>
    <definedName name="_Ctrl_758" localSheetId="10" hidden="1">#REF!</definedName>
    <definedName name="_Ctrl_758" hidden="1">#REF!</definedName>
    <definedName name="_Ctrl_759" localSheetId="9" hidden="1">#REF!</definedName>
    <definedName name="_Ctrl_759" localSheetId="10" hidden="1">#REF!</definedName>
    <definedName name="_Ctrl_759" hidden="1">#REF!</definedName>
    <definedName name="_Ctrl_76" localSheetId="8" hidden="1">#REF!</definedName>
    <definedName name="_Ctrl_76" localSheetId="1" hidden="1">#REF!</definedName>
    <definedName name="_Ctrl_76" localSheetId="0" hidden="1">#REF!</definedName>
    <definedName name="_Ctrl_76" hidden="1">#REF!</definedName>
    <definedName name="_Ctrl_760" localSheetId="9" hidden="1">[5]Community!#REF!</definedName>
    <definedName name="_Ctrl_760" localSheetId="10" hidden="1">[5]Community!#REF!</definedName>
    <definedName name="_Ctrl_760" localSheetId="1" hidden="1">[5]Community!#REF!</definedName>
    <definedName name="_Ctrl_760" hidden="1">[5]Community!#REF!</definedName>
    <definedName name="_Ctrl_761" localSheetId="9" hidden="1">#REF!</definedName>
    <definedName name="_Ctrl_761" localSheetId="10" hidden="1">#REF!</definedName>
    <definedName name="_Ctrl_761" hidden="1">#REF!</definedName>
    <definedName name="_Ctrl_762" localSheetId="9" hidden="1">#REF!</definedName>
    <definedName name="_Ctrl_762" localSheetId="10" hidden="1">#REF!</definedName>
    <definedName name="_Ctrl_762" hidden="1">#REF!</definedName>
    <definedName name="_Ctrl_763" localSheetId="9" hidden="1">#REF!</definedName>
    <definedName name="_Ctrl_763" localSheetId="10" hidden="1">#REF!</definedName>
    <definedName name="_Ctrl_763" hidden="1">#REF!</definedName>
    <definedName name="_Ctrl_764" localSheetId="9" hidden="1">#REF!</definedName>
    <definedName name="_Ctrl_764" localSheetId="10" hidden="1">#REF!</definedName>
    <definedName name="_Ctrl_764" hidden="1">#REF!</definedName>
    <definedName name="_Ctrl_765" localSheetId="9" hidden="1">[3]Governance!#REF!</definedName>
    <definedName name="_Ctrl_765" localSheetId="10" hidden="1">[3]Governance!#REF!</definedName>
    <definedName name="_Ctrl_765" hidden="1">[3]Governance!#REF!</definedName>
    <definedName name="_Ctrl_766" localSheetId="9" hidden="1">[2]Overview!#REF!</definedName>
    <definedName name="_Ctrl_766" localSheetId="10" hidden="1">[2]Overview!#REF!</definedName>
    <definedName name="_Ctrl_766" localSheetId="1" hidden="1">[2]Overview!#REF!</definedName>
    <definedName name="_Ctrl_766" hidden="1">#REF!</definedName>
    <definedName name="_Ctrl_767" localSheetId="9" hidden="1">[2]Overview!#REF!</definedName>
    <definedName name="_Ctrl_767" localSheetId="10" hidden="1">[2]Overview!#REF!</definedName>
    <definedName name="_Ctrl_767" localSheetId="1" hidden="1">[2]Overview!#REF!</definedName>
    <definedName name="_Ctrl_767" hidden="1">#REF!</definedName>
    <definedName name="_Ctrl_768" localSheetId="9" hidden="1">#REF!</definedName>
    <definedName name="_Ctrl_768" localSheetId="10" hidden="1">#REF!</definedName>
    <definedName name="_Ctrl_768" localSheetId="1" hidden="1">#REF!</definedName>
    <definedName name="_Ctrl_768" hidden="1">#REF!</definedName>
    <definedName name="_Ctrl_769" localSheetId="9" hidden="1">#REF!</definedName>
    <definedName name="_Ctrl_769" localSheetId="10" hidden="1">#REF!</definedName>
    <definedName name="_Ctrl_769" localSheetId="1" hidden="1">#REF!</definedName>
    <definedName name="_Ctrl_769" hidden="1">#REF!</definedName>
    <definedName name="_Ctrl_77" localSheetId="8" hidden="1">#REF!</definedName>
    <definedName name="_Ctrl_77" localSheetId="9" hidden="1">[2]Water!#REF!</definedName>
    <definedName name="_Ctrl_77" localSheetId="10" hidden="1">[2]Water!#REF!</definedName>
    <definedName name="_Ctrl_77" localSheetId="1" hidden="1">[2]Water!#REF!</definedName>
    <definedName name="_Ctrl_77" localSheetId="0" hidden="1">#REF!</definedName>
    <definedName name="_Ctrl_77" hidden="1">#REF!</definedName>
    <definedName name="_Ctrl_770" localSheetId="9" hidden="1">#REF!</definedName>
    <definedName name="_Ctrl_770" localSheetId="10" hidden="1">#REF!</definedName>
    <definedName name="_Ctrl_770" localSheetId="1" hidden="1">#REF!</definedName>
    <definedName name="_Ctrl_770" hidden="1">#REF!</definedName>
    <definedName name="_Ctrl_771" localSheetId="9" hidden="1">#REF!</definedName>
    <definedName name="_Ctrl_771" localSheetId="10" hidden="1">#REF!</definedName>
    <definedName name="_Ctrl_771" localSheetId="1" hidden="1">#REF!</definedName>
    <definedName name="_Ctrl_771" hidden="1">#REF!</definedName>
    <definedName name="_Ctrl_772" localSheetId="9" hidden="1">#REF!</definedName>
    <definedName name="_Ctrl_772" localSheetId="10" hidden="1">#REF!</definedName>
    <definedName name="_Ctrl_772" localSheetId="1" hidden="1">#REF!</definedName>
    <definedName name="_Ctrl_772" hidden="1">#REF!</definedName>
    <definedName name="_Ctrl_773" localSheetId="9" hidden="1">#REF!</definedName>
    <definedName name="_Ctrl_773" localSheetId="10" hidden="1">#REF!</definedName>
    <definedName name="_Ctrl_773" localSheetId="1" hidden="1">#REF!</definedName>
    <definedName name="_Ctrl_773" hidden="1">#REF!</definedName>
    <definedName name="_Ctrl_774" localSheetId="9" hidden="1">#REF!</definedName>
    <definedName name="_Ctrl_774" localSheetId="10" hidden="1">#REF!</definedName>
    <definedName name="_Ctrl_774" localSheetId="1" hidden="1">#REF!</definedName>
    <definedName name="_Ctrl_774" hidden="1">#REF!</definedName>
    <definedName name="_Ctrl_775" localSheetId="9" hidden="1">#REF!</definedName>
    <definedName name="_Ctrl_775" localSheetId="10" hidden="1">#REF!</definedName>
    <definedName name="_Ctrl_775" localSheetId="1" hidden="1">#REF!</definedName>
    <definedName name="_Ctrl_775" hidden="1">#REF!</definedName>
    <definedName name="_Ctrl_776" localSheetId="9" hidden="1">#REF!</definedName>
    <definedName name="_Ctrl_776" localSheetId="10" hidden="1">#REF!</definedName>
    <definedName name="_Ctrl_776" localSheetId="1" hidden="1">#REF!</definedName>
    <definedName name="_Ctrl_776" hidden="1">#REF!</definedName>
    <definedName name="_Ctrl_777" localSheetId="9" hidden="1">#REF!</definedName>
    <definedName name="_Ctrl_777" localSheetId="10" hidden="1">#REF!</definedName>
    <definedName name="_Ctrl_777" localSheetId="1" hidden="1">#REF!</definedName>
    <definedName name="_Ctrl_777" hidden="1">#REF!</definedName>
    <definedName name="_Ctrl_778" localSheetId="9" hidden="1">#REF!</definedName>
    <definedName name="_Ctrl_778" localSheetId="10" hidden="1">#REF!</definedName>
    <definedName name="_Ctrl_778" localSheetId="1" hidden="1">#REF!</definedName>
    <definedName name="_Ctrl_778" hidden="1">#REF!</definedName>
    <definedName name="_Ctrl_779" localSheetId="9" hidden="1">#REF!</definedName>
    <definedName name="_Ctrl_779" localSheetId="10" hidden="1">#REF!</definedName>
    <definedName name="_Ctrl_779" localSheetId="1" hidden="1">#REF!</definedName>
    <definedName name="_Ctrl_779" hidden="1">#REF!</definedName>
    <definedName name="_Ctrl_78" localSheetId="8" hidden="1">#REF!</definedName>
    <definedName name="_Ctrl_78" localSheetId="9" hidden="1">[2]Water!#REF!</definedName>
    <definedName name="_Ctrl_78" localSheetId="10" hidden="1">[2]Water!#REF!</definedName>
    <definedName name="_Ctrl_78" localSheetId="1" hidden="1">[2]Water!#REF!</definedName>
    <definedName name="_Ctrl_78" localSheetId="0" hidden="1">#REF!</definedName>
    <definedName name="_Ctrl_78" hidden="1">#REF!</definedName>
    <definedName name="_Ctrl_780" localSheetId="9" hidden="1">#REF!</definedName>
    <definedName name="_Ctrl_780" localSheetId="10" hidden="1">#REF!</definedName>
    <definedName name="_Ctrl_780" localSheetId="1" hidden="1">#REF!</definedName>
    <definedName name="_Ctrl_780" hidden="1">#REF!</definedName>
    <definedName name="_Ctrl_781" localSheetId="9" hidden="1">#REF!</definedName>
    <definedName name="_Ctrl_781" localSheetId="10" hidden="1">#REF!</definedName>
    <definedName name="_Ctrl_781" localSheetId="1" hidden="1">#REF!</definedName>
    <definedName name="_Ctrl_781" hidden="1">#REF!</definedName>
    <definedName name="_Ctrl_782" localSheetId="9" hidden="1">#REF!</definedName>
    <definedName name="_Ctrl_782" localSheetId="10" hidden="1">#REF!</definedName>
    <definedName name="_Ctrl_782" localSheetId="1" hidden="1">#REF!</definedName>
    <definedName name="_Ctrl_782" hidden="1">#REF!</definedName>
    <definedName name="_Ctrl_783" localSheetId="9" hidden="1">#REF!</definedName>
    <definedName name="_Ctrl_783" localSheetId="10" hidden="1">#REF!</definedName>
    <definedName name="_Ctrl_783" localSheetId="1" hidden="1">#REF!</definedName>
    <definedName name="_Ctrl_783" hidden="1">#REF!</definedName>
    <definedName name="_Ctrl_784" localSheetId="9" hidden="1">#REF!</definedName>
    <definedName name="_Ctrl_784" localSheetId="10" hidden="1">#REF!</definedName>
    <definedName name="_Ctrl_784" localSheetId="1" hidden="1">#REF!</definedName>
    <definedName name="_Ctrl_784" hidden="1">#REF!</definedName>
    <definedName name="_Ctrl_785" localSheetId="9" hidden="1">#REF!</definedName>
    <definedName name="_Ctrl_785" localSheetId="10" hidden="1">#REF!</definedName>
    <definedName name="_Ctrl_785" localSheetId="1" hidden="1">#REF!</definedName>
    <definedName name="_Ctrl_785" hidden="1">#REF!</definedName>
    <definedName name="_Ctrl_786" localSheetId="9" hidden="1">#REF!</definedName>
    <definedName name="_Ctrl_786" localSheetId="10" hidden="1">#REF!</definedName>
    <definedName name="_Ctrl_786" hidden="1">#REF!</definedName>
    <definedName name="_Ctrl_787" localSheetId="9" hidden="1">#REF!</definedName>
    <definedName name="_Ctrl_787" localSheetId="10" hidden="1">#REF!</definedName>
    <definedName name="_Ctrl_787" hidden="1">#REF!</definedName>
    <definedName name="_Ctrl_788" localSheetId="9" hidden="1">#REF!</definedName>
    <definedName name="_Ctrl_788" localSheetId="10" hidden="1">#REF!</definedName>
    <definedName name="_Ctrl_788" hidden="1">#REF!</definedName>
    <definedName name="_Ctrl_789" localSheetId="9" hidden="1">#REF!</definedName>
    <definedName name="_Ctrl_789" localSheetId="10" hidden="1">#REF!</definedName>
    <definedName name="_Ctrl_789" hidden="1">#REF!</definedName>
    <definedName name="_Ctrl_79" localSheetId="8" hidden="1">#REF!</definedName>
    <definedName name="_Ctrl_79" localSheetId="9" hidden="1">[2]Water!#REF!</definedName>
    <definedName name="_Ctrl_79" localSheetId="10" hidden="1">[2]Water!#REF!</definedName>
    <definedName name="_Ctrl_79" localSheetId="1" hidden="1">[2]Water!#REF!</definedName>
    <definedName name="_Ctrl_79" localSheetId="0" hidden="1">#REF!</definedName>
    <definedName name="_Ctrl_79" hidden="1">#REF!</definedName>
    <definedName name="_Ctrl_790" localSheetId="9" hidden="1">#REF!</definedName>
    <definedName name="_Ctrl_790" localSheetId="10" hidden="1">#REF!</definedName>
    <definedName name="_Ctrl_790" hidden="1">#REF!</definedName>
    <definedName name="_Ctrl_791" localSheetId="9" hidden="1">#REF!</definedName>
    <definedName name="_Ctrl_791" localSheetId="10" hidden="1">#REF!</definedName>
    <definedName name="_Ctrl_791" hidden="1">#REF!</definedName>
    <definedName name="_Ctrl_792" localSheetId="9" hidden="1">#REF!</definedName>
    <definedName name="_Ctrl_792" localSheetId="10" hidden="1">#REF!</definedName>
    <definedName name="_Ctrl_792" hidden="1">#REF!</definedName>
    <definedName name="_Ctrl_793" localSheetId="9" hidden="1">#REF!</definedName>
    <definedName name="_Ctrl_793" localSheetId="10" hidden="1">#REF!</definedName>
    <definedName name="_Ctrl_793" hidden="1">#REF!</definedName>
    <definedName name="_Ctrl_794" localSheetId="9" hidden="1">#REF!</definedName>
    <definedName name="_Ctrl_794" localSheetId="10" hidden="1">#REF!</definedName>
    <definedName name="_Ctrl_794" hidden="1">#REF!</definedName>
    <definedName name="_Ctrl_795" localSheetId="9" hidden="1">#REF!</definedName>
    <definedName name="_Ctrl_795" localSheetId="10" hidden="1">#REF!</definedName>
    <definedName name="_Ctrl_795" hidden="1">#REF!</definedName>
    <definedName name="_Ctrl_796" localSheetId="9" hidden="1">#REF!</definedName>
    <definedName name="_Ctrl_796" localSheetId="10" hidden="1">#REF!</definedName>
    <definedName name="_Ctrl_796" hidden="1">#REF!</definedName>
    <definedName name="_Ctrl_797" localSheetId="9" hidden="1">#REF!</definedName>
    <definedName name="_Ctrl_797" localSheetId="10" hidden="1">#REF!</definedName>
    <definedName name="_Ctrl_797" hidden="1">#REF!</definedName>
    <definedName name="_Ctrl_798" localSheetId="9" hidden="1">#REF!</definedName>
    <definedName name="_Ctrl_798" localSheetId="10" hidden="1">#REF!</definedName>
    <definedName name="_Ctrl_798" hidden="1">#REF!</definedName>
    <definedName name="_Ctrl_799" localSheetId="9" hidden="1">#REF!</definedName>
    <definedName name="_Ctrl_799" localSheetId="10" hidden="1">#REF!</definedName>
    <definedName name="_Ctrl_799" hidden="1">#REF!</definedName>
    <definedName name="_Ctrl_8" localSheetId="8" hidden="1">#REF!</definedName>
    <definedName name="_Ctrl_8" localSheetId="9" hidden="1">'Appendix B - Governance'!#REF!</definedName>
    <definedName name="_Ctrl_8" localSheetId="10" hidden="1">'Appendix C - GHG Emissions'!#REF!</definedName>
    <definedName name="_Ctrl_8" localSheetId="1" hidden="1">#REF!</definedName>
    <definedName name="_Ctrl_8" localSheetId="0" hidden="1">#REF!</definedName>
    <definedName name="_Ctrl_8" hidden="1">#REF!</definedName>
    <definedName name="_Ctrl_80" localSheetId="8" hidden="1">#REF!</definedName>
    <definedName name="_Ctrl_80" localSheetId="9" hidden="1">[2]Water!#REF!</definedName>
    <definedName name="_Ctrl_80" localSheetId="10" hidden="1">[2]Water!#REF!</definedName>
    <definedName name="_Ctrl_80" localSheetId="1" hidden="1">[2]Water!#REF!</definedName>
    <definedName name="_Ctrl_80" localSheetId="0" hidden="1">#REF!</definedName>
    <definedName name="_Ctrl_80" hidden="1">#REF!</definedName>
    <definedName name="_Ctrl_800" localSheetId="9" hidden="1">#REF!</definedName>
    <definedName name="_Ctrl_800" localSheetId="10" hidden="1">#REF!</definedName>
    <definedName name="_Ctrl_800" hidden="1">#REF!</definedName>
    <definedName name="_Ctrl_801" localSheetId="9" hidden="1">#REF!</definedName>
    <definedName name="_Ctrl_801" localSheetId="10" hidden="1">#REF!</definedName>
    <definedName name="_Ctrl_801" hidden="1">#REF!</definedName>
    <definedName name="_Ctrl_802" localSheetId="9" hidden="1">#REF!</definedName>
    <definedName name="_Ctrl_802" localSheetId="10" hidden="1">#REF!</definedName>
    <definedName name="_Ctrl_802" hidden="1">#REF!</definedName>
    <definedName name="_Ctrl_803" localSheetId="9" hidden="1">[3]Wages!#REF!</definedName>
    <definedName name="_Ctrl_803" localSheetId="10" hidden="1">[3]Wages!#REF!</definedName>
    <definedName name="_Ctrl_803" hidden="1">[3]Wages!#REF!</definedName>
    <definedName name="_Ctrl_804" localSheetId="9" hidden="1">#REF!</definedName>
    <definedName name="_Ctrl_804" localSheetId="10" hidden="1">#REF!</definedName>
    <definedName name="_Ctrl_804" hidden="1">#REF!</definedName>
    <definedName name="_Ctrl_805" localSheetId="9" hidden="1">#REF!</definedName>
    <definedName name="_Ctrl_805" localSheetId="10" hidden="1">#REF!</definedName>
    <definedName name="_Ctrl_805" hidden="1">#REF!</definedName>
    <definedName name="_Ctrl_806" localSheetId="9" hidden="1">'[3]Ethical Practices'!#REF!</definedName>
    <definedName name="_Ctrl_806" localSheetId="10" hidden="1">'[3]Ethical Practices'!#REF!</definedName>
    <definedName name="_Ctrl_806" hidden="1">'[3]Ethical Practices'!#REF!</definedName>
    <definedName name="_Ctrl_807" localSheetId="9" hidden="1">#REF!</definedName>
    <definedName name="_Ctrl_807" localSheetId="10" hidden="1">#REF!</definedName>
    <definedName name="_Ctrl_807" hidden="1">#REF!</definedName>
    <definedName name="_Ctrl_808" localSheetId="9" hidden="1">[5]Community!#REF!</definedName>
    <definedName name="_Ctrl_808" localSheetId="10" hidden="1">[5]Community!#REF!</definedName>
    <definedName name="_Ctrl_808" localSheetId="1" hidden="1">[5]Community!#REF!</definedName>
    <definedName name="_Ctrl_808" hidden="1">[5]Community!#REF!</definedName>
    <definedName name="_Ctrl_809" localSheetId="9" hidden="1">#REF!</definedName>
    <definedName name="_Ctrl_809" localSheetId="10" hidden="1">#REF!</definedName>
    <definedName name="_Ctrl_809" hidden="1">#REF!</definedName>
    <definedName name="_Ctrl_81" localSheetId="8" hidden="1">#REF!</definedName>
    <definedName name="_Ctrl_81" localSheetId="9" hidden="1">[2]Water!#REF!</definedName>
    <definedName name="_Ctrl_81" localSheetId="10" hidden="1">[2]Water!#REF!</definedName>
    <definedName name="_Ctrl_81" localSheetId="1" hidden="1">[2]Water!#REF!</definedName>
    <definedName name="_Ctrl_81" localSheetId="0" hidden="1">#REF!</definedName>
    <definedName name="_Ctrl_81" hidden="1">#REF!</definedName>
    <definedName name="_Ctrl_810" localSheetId="9" hidden="1">[3]Discrimination!#REF!</definedName>
    <definedName name="_Ctrl_810" localSheetId="10" hidden="1">[3]Discrimination!#REF!</definedName>
    <definedName name="_Ctrl_810" hidden="1">[3]Discrimination!#REF!</definedName>
    <definedName name="_Ctrl_811" localSheetId="9" hidden="1">[3]Terms!#REF!</definedName>
    <definedName name="_Ctrl_811" localSheetId="10" hidden="1">[3]Terms!#REF!</definedName>
    <definedName name="_Ctrl_811" hidden="1">[3]Terms!#REF!</definedName>
    <definedName name="_Ctrl_812" localSheetId="9" hidden="1">[3]Health!#REF!</definedName>
    <definedName name="_Ctrl_812" localSheetId="10" hidden="1">[3]Health!#REF!</definedName>
    <definedName name="_Ctrl_812" hidden="1">[3]Health!#REF!</definedName>
    <definedName name="_Ctrl_814" localSheetId="9" hidden="1">'[3]GHG Emissions'!#REF!</definedName>
    <definedName name="_Ctrl_814" localSheetId="10" hidden="1">'[3]GHG Emissions'!#REF!</definedName>
    <definedName name="_Ctrl_814" hidden="1">'[3]GHG Emissions'!#REF!</definedName>
    <definedName name="_Ctrl_816" localSheetId="9" hidden="1">#REF!</definedName>
    <definedName name="_Ctrl_816" localSheetId="10" hidden="1">#REF!</definedName>
    <definedName name="_Ctrl_816" hidden="1">#REF!</definedName>
    <definedName name="_Ctrl_817" localSheetId="9" hidden="1">#REF!</definedName>
    <definedName name="_Ctrl_817" localSheetId="10" hidden="1">#REF!</definedName>
    <definedName name="_Ctrl_817" hidden="1">#REF!</definedName>
    <definedName name="_Ctrl_818" localSheetId="9" hidden="1">#REF!</definedName>
    <definedName name="_Ctrl_818" localSheetId="10" hidden="1">#REF!</definedName>
    <definedName name="_Ctrl_818" hidden="1">#REF!</definedName>
    <definedName name="_Ctrl_819" localSheetId="9" hidden="1">#REF!</definedName>
    <definedName name="_Ctrl_819" localSheetId="10" hidden="1">#REF!</definedName>
    <definedName name="_Ctrl_819" hidden="1">#REF!</definedName>
    <definedName name="_Ctrl_82" localSheetId="8" hidden="1">#REF!</definedName>
    <definedName name="_Ctrl_82" localSheetId="9" hidden="1">[2]Water!#REF!</definedName>
    <definedName name="_Ctrl_82" localSheetId="10" hidden="1">[2]Water!#REF!</definedName>
    <definedName name="_Ctrl_82" localSheetId="1" hidden="1">[2]Water!#REF!</definedName>
    <definedName name="_Ctrl_82" localSheetId="0" hidden="1">#REF!</definedName>
    <definedName name="_Ctrl_82" hidden="1">#REF!</definedName>
    <definedName name="_Ctrl_820" localSheetId="9" hidden="1">#REF!</definedName>
    <definedName name="_Ctrl_820" localSheetId="10" hidden="1">#REF!</definedName>
    <definedName name="_Ctrl_820" hidden="1">#REF!</definedName>
    <definedName name="_Ctrl_821" localSheetId="9" hidden="1">#REF!</definedName>
    <definedName name="_Ctrl_821" localSheetId="10" hidden="1">#REF!</definedName>
    <definedName name="_Ctrl_821" hidden="1">#REF!</definedName>
    <definedName name="_Ctrl_822" localSheetId="9" hidden="1">#REF!</definedName>
    <definedName name="_Ctrl_822" localSheetId="10" hidden="1">#REF!</definedName>
    <definedName name="_Ctrl_822" hidden="1">#REF!</definedName>
    <definedName name="_Ctrl_823" localSheetId="9" hidden="1">#REF!</definedName>
    <definedName name="_Ctrl_823" localSheetId="10" hidden="1">#REF!</definedName>
    <definedName name="_Ctrl_823" hidden="1">#REF!</definedName>
    <definedName name="_Ctrl_824" localSheetId="9" hidden="1">#REF!</definedName>
    <definedName name="_Ctrl_824" localSheetId="10" hidden="1">#REF!</definedName>
    <definedName name="_Ctrl_824" hidden="1">#REF!</definedName>
    <definedName name="_Ctrl_825" localSheetId="9" hidden="1">#REF!</definedName>
    <definedName name="_Ctrl_825" localSheetId="10" hidden="1">#REF!</definedName>
    <definedName name="_Ctrl_825" hidden="1">#REF!</definedName>
    <definedName name="_Ctrl_826" localSheetId="9" hidden="1">#REF!</definedName>
    <definedName name="_Ctrl_826" localSheetId="10" hidden="1">#REF!</definedName>
    <definedName name="_Ctrl_826" hidden="1">#REF!</definedName>
    <definedName name="_Ctrl_827" localSheetId="9" hidden="1">#REF!</definedName>
    <definedName name="_Ctrl_827" localSheetId="10" hidden="1">#REF!</definedName>
    <definedName name="_Ctrl_827" hidden="1">#REF!</definedName>
    <definedName name="_Ctrl_828" localSheetId="9" hidden="1">#REF!</definedName>
    <definedName name="_Ctrl_828" localSheetId="10" hidden="1">#REF!</definedName>
    <definedName name="_Ctrl_828" hidden="1">#REF!</definedName>
    <definedName name="_Ctrl_829" localSheetId="9" hidden="1">#REF!</definedName>
    <definedName name="_Ctrl_829" localSheetId="10" hidden="1">#REF!</definedName>
    <definedName name="_Ctrl_829" hidden="1">#REF!</definedName>
    <definedName name="_Ctrl_83" localSheetId="8" hidden="1">#REF!</definedName>
    <definedName name="_Ctrl_83" localSheetId="9" hidden="1">[2]Water!#REF!</definedName>
    <definedName name="_Ctrl_83" localSheetId="10" hidden="1">[2]Water!#REF!</definedName>
    <definedName name="_Ctrl_83" localSheetId="1" hidden="1">[2]Water!#REF!</definedName>
    <definedName name="_Ctrl_83" localSheetId="0" hidden="1">#REF!</definedName>
    <definedName name="_Ctrl_83" hidden="1">#REF!</definedName>
    <definedName name="_Ctrl_830" localSheetId="9" hidden="1">#REF!</definedName>
    <definedName name="_Ctrl_830" localSheetId="10" hidden="1">#REF!</definedName>
    <definedName name="_Ctrl_830" hidden="1">#REF!</definedName>
    <definedName name="_Ctrl_831" localSheetId="9" hidden="1">#REF!</definedName>
    <definedName name="_Ctrl_831" localSheetId="10" hidden="1">#REF!</definedName>
    <definedName name="_Ctrl_831" hidden="1">#REF!</definedName>
    <definedName name="_Ctrl_832" localSheetId="9" hidden="1">#REF!</definedName>
    <definedName name="_Ctrl_832" localSheetId="10" hidden="1">#REF!</definedName>
    <definedName name="_Ctrl_832" hidden="1">#REF!</definedName>
    <definedName name="_Ctrl_833" localSheetId="9" hidden="1">#REF!</definedName>
    <definedName name="_Ctrl_833" localSheetId="10" hidden="1">#REF!</definedName>
    <definedName name="_Ctrl_833" hidden="1">#REF!</definedName>
    <definedName name="_Ctrl_834" localSheetId="9" hidden="1">#REF!</definedName>
    <definedName name="_Ctrl_834" localSheetId="10" hidden="1">#REF!</definedName>
    <definedName name="_Ctrl_834" hidden="1">#REF!</definedName>
    <definedName name="_Ctrl_835" localSheetId="9" hidden="1">#REF!</definedName>
    <definedName name="_Ctrl_835" localSheetId="10" hidden="1">#REF!</definedName>
    <definedName name="_Ctrl_835" hidden="1">#REF!</definedName>
    <definedName name="_Ctrl_836" localSheetId="9" hidden="1">#REF!</definedName>
    <definedName name="_Ctrl_836" localSheetId="10" hidden="1">#REF!</definedName>
    <definedName name="_Ctrl_836" hidden="1">#REF!</definedName>
    <definedName name="_Ctrl_837" localSheetId="9" hidden="1">#REF!</definedName>
    <definedName name="_Ctrl_837" localSheetId="10" hidden="1">#REF!</definedName>
    <definedName name="_Ctrl_837" hidden="1">#REF!</definedName>
    <definedName name="_Ctrl_838" localSheetId="9" hidden="1">#REF!</definedName>
    <definedName name="_Ctrl_838" localSheetId="10" hidden="1">#REF!</definedName>
    <definedName name="_Ctrl_838" hidden="1">#REF!</definedName>
    <definedName name="_Ctrl_839" localSheetId="9" hidden="1">#REF!</definedName>
    <definedName name="_Ctrl_839" localSheetId="10" hidden="1">#REF!</definedName>
    <definedName name="_Ctrl_839" hidden="1">#REF!</definedName>
    <definedName name="_Ctrl_84" localSheetId="8" hidden="1">#REF!</definedName>
    <definedName name="_Ctrl_84" localSheetId="9" hidden="1">[2]Water!#REF!</definedName>
    <definedName name="_Ctrl_84" localSheetId="10" hidden="1">[2]Water!#REF!</definedName>
    <definedName name="_Ctrl_84" localSheetId="1" hidden="1">[2]Water!#REF!</definedName>
    <definedName name="_Ctrl_84" localSheetId="0" hidden="1">#REF!</definedName>
    <definedName name="_Ctrl_84" hidden="1">#REF!</definedName>
    <definedName name="_Ctrl_840" localSheetId="9" hidden="1">'[5]GHG Emissions'!#REF!</definedName>
    <definedName name="_Ctrl_840" localSheetId="10" hidden="1">'[5]GHG Emissions'!#REF!</definedName>
    <definedName name="_Ctrl_840" localSheetId="1" hidden="1">'[5]GHG Emissions'!#REF!</definedName>
    <definedName name="_Ctrl_840" hidden="1">'[5]GHG Emissions'!#REF!</definedName>
    <definedName name="_Ctrl_841" localSheetId="9" hidden="1">#REF!</definedName>
    <definedName name="_Ctrl_841" localSheetId="10" hidden="1">#REF!</definedName>
    <definedName name="_Ctrl_841" hidden="1">#REF!</definedName>
    <definedName name="_Ctrl_842" localSheetId="9" hidden="1">'[5]GHG Emissions'!#REF!</definedName>
    <definedName name="_Ctrl_842" localSheetId="10" hidden="1">'[5]GHG Emissions'!#REF!</definedName>
    <definedName name="_Ctrl_842" localSheetId="1" hidden="1">'[5]GHG Emissions'!#REF!</definedName>
    <definedName name="_Ctrl_842" hidden="1">'[5]GHG Emissions'!#REF!</definedName>
    <definedName name="_Ctrl_843" localSheetId="9" hidden="1">#REF!</definedName>
    <definedName name="_Ctrl_843" localSheetId="10" hidden="1">#REF!</definedName>
    <definedName name="_Ctrl_843" hidden="1">#REF!</definedName>
    <definedName name="_Ctrl_844" localSheetId="9" hidden="1">#REF!</definedName>
    <definedName name="_Ctrl_844" localSheetId="10" hidden="1">#REF!</definedName>
    <definedName name="_Ctrl_844" hidden="1">#REF!</definedName>
    <definedName name="_Ctrl_845" localSheetId="9" hidden="1">#REF!</definedName>
    <definedName name="_Ctrl_845" localSheetId="10" hidden="1">#REF!</definedName>
    <definedName name="_Ctrl_845" hidden="1">#REF!</definedName>
    <definedName name="_Ctrl_846" localSheetId="9" hidden="1">#REF!</definedName>
    <definedName name="_Ctrl_846" localSheetId="10" hidden="1">#REF!</definedName>
    <definedName name="_Ctrl_846" hidden="1">#REF!</definedName>
    <definedName name="_Ctrl_847" localSheetId="9" hidden="1">#REF!</definedName>
    <definedName name="_Ctrl_847" localSheetId="10" hidden="1">#REF!</definedName>
    <definedName name="_Ctrl_847" hidden="1">#REF!</definedName>
    <definedName name="_Ctrl_848" localSheetId="9" hidden="1">#REF!</definedName>
    <definedName name="_Ctrl_848" localSheetId="10" hidden="1">#REF!</definedName>
    <definedName name="_Ctrl_848" hidden="1">#REF!</definedName>
    <definedName name="_Ctrl_849" localSheetId="9" hidden="1">#REF!</definedName>
    <definedName name="_Ctrl_849" localSheetId="10" hidden="1">#REF!</definedName>
    <definedName name="_Ctrl_849" hidden="1">#REF!</definedName>
    <definedName name="_Ctrl_85" localSheetId="8" hidden="1">#REF!</definedName>
    <definedName name="_Ctrl_85" localSheetId="9" hidden="1">[2]Water!#REF!</definedName>
    <definedName name="_Ctrl_85" localSheetId="10" hidden="1">[2]Water!#REF!</definedName>
    <definedName name="_Ctrl_85" localSheetId="1" hidden="1">[2]Water!#REF!</definedName>
    <definedName name="_Ctrl_85" localSheetId="0" hidden="1">#REF!</definedName>
    <definedName name="_Ctrl_85" hidden="1">#REF!</definedName>
    <definedName name="_Ctrl_850" localSheetId="9" hidden="1">#REF!</definedName>
    <definedName name="_Ctrl_850" localSheetId="10" hidden="1">#REF!</definedName>
    <definedName name="_Ctrl_850" hidden="1">#REF!</definedName>
    <definedName name="_Ctrl_851" localSheetId="9" hidden="1">#REF!</definedName>
    <definedName name="_Ctrl_851" localSheetId="10" hidden="1">#REF!</definedName>
    <definedName name="_Ctrl_851" hidden="1">#REF!</definedName>
    <definedName name="_Ctrl_852" localSheetId="9" hidden="1">#REF!</definedName>
    <definedName name="_Ctrl_852" localSheetId="10" hidden="1">#REF!</definedName>
    <definedName name="_Ctrl_852" hidden="1">#REF!</definedName>
    <definedName name="_Ctrl_853" localSheetId="9" hidden="1">#REF!</definedName>
    <definedName name="_Ctrl_853" localSheetId="10" hidden="1">#REF!</definedName>
    <definedName name="_Ctrl_853" hidden="1">#REF!</definedName>
    <definedName name="_Ctrl_854" localSheetId="9" hidden="1">#REF!</definedName>
    <definedName name="_Ctrl_854" localSheetId="10" hidden="1">#REF!</definedName>
    <definedName name="_Ctrl_854" hidden="1">#REF!</definedName>
    <definedName name="_Ctrl_855" localSheetId="9" hidden="1">#REF!</definedName>
    <definedName name="_Ctrl_855" localSheetId="10" hidden="1">#REF!</definedName>
    <definedName name="_Ctrl_855" hidden="1">#REF!</definedName>
    <definedName name="_Ctrl_856" localSheetId="9" hidden="1">#REF!</definedName>
    <definedName name="_Ctrl_856" localSheetId="10" hidden="1">#REF!</definedName>
    <definedName name="_Ctrl_856" hidden="1">#REF!</definedName>
    <definedName name="_Ctrl_857" localSheetId="9" hidden="1">#REF!</definedName>
    <definedName name="_Ctrl_857" localSheetId="10" hidden="1">#REF!</definedName>
    <definedName name="_Ctrl_857" hidden="1">#REF!</definedName>
    <definedName name="_Ctrl_858" localSheetId="9" hidden="1">#REF!</definedName>
    <definedName name="_Ctrl_858" localSheetId="10" hidden="1">#REF!</definedName>
    <definedName name="_Ctrl_858" hidden="1">#REF!</definedName>
    <definedName name="_Ctrl_859" localSheetId="9" hidden="1">#REF!</definedName>
    <definedName name="_Ctrl_859" localSheetId="10" hidden="1">#REF!</definedName>
    <definedName name="_Ctrl_859" hidden="1">#REF!</definedName>
    <definedName name="_Ctrl_86" localSheetId="8" hidden="1">#REF!</definedName>
    <definedName name="_Ctrl_86" localSheetId="9" hidden="1">[2]Water!#REF!</definedName>
    <definedName name="_Ctrl_86" localSheetId="10" hidden="1">[2]Water!#REF!</definedName>
    <definedName name="_Ctrl_86" localSheetId="1" hidden="1">[2]Water!#REF!</definedName>
    <definedName name="_Ctrl_86" localSheetId="0" hidden="1">#REF!</definedName>
    <definedName name="_Ctrl_86" hidden="1">#REF!</definedName>
    <definedName name="_Ctrl_860" localSheetId="9" hidden="1">#REF!</definedName>
    <definedName name="_Ctrl_860" localSheetId="10" hidden="1">#REF!</definedName>
    <definedName name="_Ctrl_860" hidden="1">#REF!</definedName>
    <definedName name="_Ctrl_861" localSheetId="9" hidden="1">#REF!</definedName>
    <definedName name="_Ctrl_861" localSheetId="10" hidden="1">#REF!</definedName>
    <definedName name="_Ctrl_861" hidden="1">#REF!</definedName>
    <definedName name="_Ctrl_862" localSheetId="9" hidden="1">#REF!</definedName>
    <definedName name="_Ctrl_862" localSheetId="10" hidden="1">#REF!</definedName>
    <definedName name="_Ctrl_862" hidden="1">#REF!</definedName>
    <definedName name="_Ctrl_863" localSheetId="9" hidden="1">#REF!</definedName>
    <definedName name="_Ctrl_863" localSheetId="10" hidden="1">#REF!</definedName>
    <definedName name="_Ctrl_863" hidden="1">#REF!</definedName>
    <definedName name="_Ctrl_864" localSheetId="9" hidden="1">#REF!</definedName>
    <definedName name="_Ctrl_864" localSheetId="10" hidden="1">#REF!</definedName>
    <definedName name="_Ctrl_864" hidden="1">#REF!</definedName>
    <definedName name="_Ctrl_865" localSheetId="9" hidden="1">#REF!</definedName>
    <definedName name="_Ctrl_865" localSheetId="10" hidden="1">#REF!</definedName>
    <definedName name="_Ctrl_865" hidden="1">#REF!</definedName>
    <definedName name="_Ctrl_866" localSheetId="9" hidden="1">#REF!</definedName>
    <definedName name="_Ctrl_866" localSheetId="10" hidden="1">#REF!</definedName>
    <definedName name="_Ctrl_866" hidden="1">#REF!</definedName>
    <definedName name="_Ctrl_867" localSheetId="9" hidden="1">#REF!</definedName>
    <definedName name="_Ctrl_867" localSheetId="10" hidden="1">#REF!</definedName>
    <definedName name="_Ctrl_867" hidden="1">#REF!</definedName>
    <definedName name="_Ctrl_868" localSheetId="9" hidden="1">#REF!</definedName>
    <definedName name="_Ctrl_868" localSheetId="10" hidden="1">#REF!</definedName>
    <definedName name="_Ctrl_868" hidden="1">#REF!</definedName>
    <definedName name="_Ctrl_869" localSheetId="9" hidden="1">#REF!</definedName>
    <definedName name="_Ctrl_869" localSheetId="10" hidden="1">#REF!</definedName>
    <definedName name="_Ctrl_869" hidden="1">#REF!</definedName>
    <definedName name="_Ctrl_87" localSheetId="8" hidden="1">#REF!</definedName>
    <definedName name="_Ctrl_87" localSheetId="9" hidden="1">[2]Water!#REF!</definedName>
    <definedName name="_Ctrl_87" localSheetId="10" hidden="1">[2]Water!#REF!</definedName>
    <definedName name="_Ctrl_87" localSheetId="1" hidden="1">[2]Water!#REF!</definedName>
    <definedName name="_Ctrl_87" localSheetId="0" hidden="1">#REF!</definedName>
    <definedName name="_Ctrl_87" hidden="1">#REF!</definedName>
    <definedName name="_Ctrl_870" localSheetId="9" hidden="1">#REF!</definedName>
    <definedName name="_Ctrl_870" localSheetId="10" hidden="1">#REF!</definedName>
    <definedName name="_Ctrl_870" hidden="1">#REF!</definedName>
    <definedName name="_Ctrl_871" localSheetId="9" hidden="1">#REF!</definedName>
    <definedName name="_Ctrl_871" localSheetId="10" hidden="1">#REF!</definedName>
    <definedName name="_Ctrl_871" hidden="1">#REF!</definedName>
    <definedName name="_Ctrl_872" localSheetId="9" hidden="1">#REF!</definedName>
    <definedName name="_Ctrl_872" localSheetId="10" hidden="1">#REF!</definedName>
    <definedName name="_Ctrl_872" hidden="1">#REF!</definedName>
    <definedName name="_Ctrl_873" localSheetId="9" hidden="1">#REF!</definedName>
    <definedName name="_Ctrl_873" localSheetId="10" hidden="1">#REF!</definedName>
    <definedName name="_Ctrl_873" hidden="1">#REF!</definedName>
    <definedName name="_Ctrl_874" localSheetId="9" hidden="1">#REF!</definedName>
    <definedName name="_Ctrl_874" localSheetId="10" hidden="1">#REF!</definedName>
    <definedName name="_Ctrl_874" hidden="1">#REF!</definedName>
    <definedName name="_Ctrl_875" localSheetId="9" hidden="1">#REF!</definedName>
    <definedName name="_Ctrl_875" localSheetId="10" hidden="1">#REF!</definedName>
    <definedName name="_Ctrl_875" hidden="1">#REF!</definedName>
    <definedName name="_Ctrl_876" localSheetId="9" hidden="1">#REF!</definedName>
    <definedName name="_Ctrl_876" localSheetId="10" hidden="1">#REF!</definedName>
    <definedName name="_Ctrl_876" hidden="1">#REF!</definedName>
    <definedName name="_Ctrl_877" localSheetId="9" hidden="1">#REF!</definedName>
    <definedName name="_Ctrl_877" localSheetId="10" hidden="1">#REF!</definedName>
    <definedName name="_Ctrl_877" hidden="1">#REF!</definedName>
    <definedName name="_Ctrl_878" localSheetId="9" hidden="1">#REF!</definedName>
    <definedName name="_Ctrl_878" localSheetId="10" hidden="1">#REF!</definedName>
    <definedName name="_Ctrl_878" hidden="1">#REF!</definedName>
    <definedName name="_Ctrl_879" localSheetId="9" hidden="1">#REF!</definedName>
    <definedName name="_Ctrl_879" localSheetId="10" hidden="1">#REF!</definedName>
    <definedName name="_Ctrl_879" hidden="1">#REF!</definedName>
    <definedName name="_Ctrl_88" localSheetId="8" hidden="1">#REF!</definedName>
    <definedName name="_Ctrl_88" localSheetId="9" hidden="1">[2]Water!#REF!</definedName>
    <definedName name="_Ctrl_88" localSheetId="10" hidden="1">[2]Water!#REF!</definedName>
    <definedName name="_Ctrl_88" localSheetId="1" hidden="1">[2]Water!#REF!</definedName>
    <definedName name="_Ctrl_88" localSheetId="0" hidden="1">#REF!</definedName>
    <definedName name="_Ctrl_88" hidden="1">#REF!</definedName>
    <definedName name="_Ctrl_880" localSheetId="9" hidden="1">#REF!</definedName>
    <definedName name="_Ctrl_880" localSheetId="10" hidden="1">#REF!</definedName>
    <definedName name="_Ctrl_880" hidden="1">#REF!</definedName>
    <definedName name="_Ctrl_881" localSheetId="9" hidden="1">#REF!</definedName>
    <definedName name="_Ctrl_881" localSheetId="10" hidden="1">#REF!</definedName>
    <definedName name="_Ctrl_881" hidden="1">#REF!</definedName>
    <definedName name="_Ctrl_882" localSheetId="9" hidden="1">#REF!</definedName>
    <definedName name="_Ctrl_882" localSheetId="10" hidden="1">#REF!</definedName>
    <definedName name="_Ctrl_882" hidden="1">#REF!</definedName>
    <definedName name="_Ctrl_883" localSheetId="9" hidden="1">#REF!</definedName>
    <definedName name="_Ctrl_883" localSheetId="10" hidden="1">#REF!</definedName>
    <definedName name="_Ctrl_883" hidden="1">#REF!</definedName>
    <definedName name="_Ctrl_884" localSheetId="9" hidden="1">#REF!</definedName>
    <definedName name="_Ctrl_884" localSheetId="10" hidden="1">#REF!</definedName>
    <definedName name="_Ctrl_884" hidden="1">#REF!</definedName>
    <definedName name="_Ctrl_885" localSheetId="9" hidden="1">#REF!</definedName>
    <definedName name="_Ctrl_885" localSheetId="10" hidden="1">#REF!</definedName>
    <definedName name="_Ctrl_885" hidden="1">#REF!</definedName>
    <definedName name="_Ctrl_886" localSheetId="9" hidden="1">#REF!</definedName>
    <definedName name="_Ctrl_886" localSheetId="10" hidden="1">#REF!</definedName>
    <definedName name="_Ctrl_886" hidden="1">#REF!</definedName>
    <definedName name="_Ctrl_887" localSheetId="9" hidden="1">#REF!</definedName>
    <definedName name="_Ctrl_887" localSheetId="10" hidden="1">#REF!</definedName>
    <definedName name="_Ctrl_887" hidden="1">#REF!</definedName>
    <definedName name="_Ctrl_888" localSheetId="9" hidden="1">#REF!</definedName>
    <definedName name="_Ctrl_888" localSheetId="10" hidden="1">#REF!</definedName>
    <definedName name="_Ctrl_888" hidden="1">#REF!</definedName>
    <definedName name="_Ctrl_889" localSheetId="9" hidden="1">#REF!</definedName>
    <definedName name="_Ctrl_889" localSheetId="10" hidden="1">#REF!</definedName>
    <definedName name="_Ctrl_889" hidden="1">#REF!</definedName>
    <definedName name="_Ctrl_89" localSheetId="8" hidden="1">#REF!</definedName>
    <definedName name="_Ctrl_89" localSheetId="9" hidden="1">[2]Water!#REF!</definedName>
    <definedName name="_Ctrl_89" localSheetId="10" hidden="1">[2]Water!#REF!</definedName>
    <definedName name="_Ctrl_89" localSheetId="1" hidden="1">[2]Water!#REF!</definedName>
    <definedName name="_Ctrl_89" localSheetId="0" hidden="1">#REF!</definedName>
    <definedName name="_Ctrl_89" hidden="1">#REF!</definedName>
    <definedName name="_Ctrl_890" localSheetId="9" hidden="1">#REF!</definedName>
    <definedName name="_Ctrl_890" localSheetId="10" hidden="1">#REF!</definedName>
    <definedName name="_Ctrl_890" hidden="1">#REF!</definedName>
    <definedName name="_Ctrl_891" localSheetId="9" hidden="1">#REF!</definedName>
    <definedName name="_Ctrl_891" localSheetId="10" hidden="1">#REF!</definedName>
    <definedName name="_Ctrl_891" hidden="1">#REF!</definedName>
    <definedName name="_Ctrl_892" localSheetId="9" hidden="1">#REF!</definedName>
    <definedName name="_Ctrl_892" localSheetId="10" hidden="1">#REF!</definedName>
    <definedName name="_Ctrl_892" hidden="1">#REF!</definedName>
    <definedName name="_Ctrl_893" localSheetId="9" hidden="1">#REF!</definedName>
    <definedName name="_Ctrl_893" localSheetId="10" hidden="1">#REF!</definedName>
    <definedName name="_Ctrl_893" hidden="1">#REF!</definedName>
    <definedName name="_Ctrl_894" localSheetId="9" hidden="1">#REF!</definedName>
    <definedName name="_Ctrl_894" localSheetId="10" hidden="1">#REF!</definedName>
    <definedName name="_Ctrl_894" hidden="1">#REF!</definedName>
    <definedName name="_Ctrl_895" localSheetId="9" hidden="1">#REF!</definedName>
    <definedName name="_Ctrl_895" localSheetId="10" hidden="1">#REF!</definedName>
    <definedName name="_Ctrl_895" hidden="1">#REF!</definedName>
    <definedName name="_Ctrl_896" localSheetId="9" hidden="1">#REF!</definedName>
    <definedName name="_Ctrl_896" localSheetId="10" hidden="1">#REF!</definedName>
    <definedName name="_Ctrl_896" hidden="1">#REF!</definedName>
    <definedName name="_Ctrl_897" localSheetId="9" hidden="1">#REF!</definedName>
    <definedName name="_Ctrl_897" localSheetId="10" hidden="1">#REF!</definedName>
    <definedName name="_Ctrl_897" hidden="1">#REF!</definedName>
    <definedName name="_Ctrl_898" localSheetId="9" hidden="1">#REF!</definedName>
    <definedName name="_Ctrl_898" localSheetId="10" hidden="1">#REF!</definedName>
    <definedName name="_Ctrl_898" hidden="1">#REF!</definedName>
    <definedName name="_Ctrl_899" localSheetId="9" hidden="1">#REF!</definedName>
    <definedName name="_Ctrl_899" localSheetId="10" hidden="1">#REF!</definedName>
    <definedName name="_Ctrl_899" hidden="1">#REF!</definedName>
    <definedName name="_Ctrl_9" localSheetId="8" hidden="1">#REF!</definedName>
    <definedName name="_Ctrl_9" localSheetId="9" hidden="1">'Appendix B - Governance'!#REF!</definedName>
    <definedName name="_Ctrl_9" localSheetId="10" hidden="1">'Appendix C - GHG Emissions'!#REF!</definedName>
    <definedName name="_Ctrl_9" localSheetId="1" hidden="1">#REF!</definedName>
    <definedName name="_Ctrl_9" localSheetId="0" hidden="1">#REF!</definedName>
    <definedName name="_Ctrl_9" hidden="1">#REF!</definedName>
    <definedName name="_Ctrl_90" localSheetId="8" hidden="1">#REF!</definedName>
    <definedName name="_Ctrl_90" localSheetId="9" hidden="1">[2]Water!#REF!</definedName>
    <definedName name="_Ctrl_90" localSheetId="10" hidden="1">[2]Water!#REF!</definedName>
    <definedName name="_Ctrl_90" localSheetId="1" hidden="1">[2]Water!#REF!</definedName>
    <definedName name="_Ctrl_90" localSheetId="0" hidden="1">#REF!</definedName>
    <definedName name="_Ctrl_90" hidden="1">#REF!</definedName>
    <definedName name="_Ctrl_900" localSheetId="9" hidden="1">#REF!</definedName>
    <definedName name="_Ctrl_900" localSheetId="10" hidden="1">#REF!</definedName>
    <definedName name="_Ctrl_900" hidden="1">#REF!</definedName>
    <definedName name="_Ctrl_901" localSheetId="9" hidden="1">#REF!</definedName>
    <definedName name="_Ctrl_901" localSheetId="10" hidden="1">#REF!</definedName>
    <definedName name="_Ctrl_901" hidden="1">#REF!</definedName>
    <definedName name="_Ctrl_902" localSheetId="9" hidden="1">#REF!</definedName>
    <definedName name="_Ctrl_902" localSheetId="10" hidden="1">#REF!</definedName>
    <definedName name="_Ctrl_902" hidden="1">#REF!</definedName>
    <definedName name="_Ctrl_903" localSheetId="9" hidden="1">#REF!</definedName>
    <definedName name="_Ctrl_903" localSheetId="10" hidden="1">#REF!</definedName>
    <definedName name="_Ctrl_903" hidden="1">#REF!</definedName>
    <definedName name="_Ctrl_904" localSheetId="9" hidden="1">#REF!</definedName>
    <definedName name="_Ctrl_904" localSheetId="10" hidden="1">#REF!</definedName>
    <definedName name="_Ctrl_904" hidden="1">#REF!</definedName>
    <definedName name="_Ctrl_905" localSheetId="9" hidden="1">#REF!</definedName>
    <definedName name="_Ctrl_905" localSheetId="10" hidden="1">#REF!</definedName>
    <definedName name="_Ctrl_905" hidden="1">#REF!</definedName>
    <definedName name="_Ctrl_906" localSheetId="9" hidden="1">#REF!</definedName>
    <definedName name="_Ctrl_906" localSheetId="10" hidden="1">#REF!</definedName>
    <definedName name="_Ctrl_906" hidden="1">#REF!</definedName>
    <definedName name="_Ctrl_91" localSheetId="8" hidden="1">#REF!</definedName>
    <definedName name="_Ctrl_91" localSheetId="9" hidden="1">#REF!</definedName>
    <definedName name="_Ctrl_91" localSheetId="10" hidden="1">#REF!</definedName>
    <definedName name="_Ctrl_91" localSheetId="1" hidden="1">#REF!</definedName>
    <definedName name="_Ctrl_91" localSheetId="0" hidden="1">#REF!</definedName>
    <definedName name="_Ctrl_91" hidden="1">#REF!</definedName>
    <definedName name="_Ctrl_914" localSheetId="9" hidden="1">[3]Procurement!#REF!</definedName>
    <definedName name="_Ctrl_914" localSheetId="10" hidden="1">[3]Procurement!#REF!</definedName>
    <definedName name="_Ctrl_914" hidden="1">[3]Procurement!#REF!</definedName>
    <definedName name="_Ctrl_915" localSheetId="9" hidden="1">#REF!</definedName>
    <definedName name="_Ctrl_915" localSheetId="10" hidden="1">#REF!</definedName>
    <definedName name="_Ctrl_915" hidden="1">#REF!</definedName>
    <definedName name="_Ctrl_916" localSheetId="9" hidden="1">#REF!</definedName>
    <definedName name="_Ctrl_916" localSheetId="10" hidden="1">#REF!</definedName>
    <definedName name="_Ctrl_916" hidden="1">#REF!</definedName>
    <definedName name="_Ctrl_917" localSheetId="9" hidden="1">#REF!</definedName>
    <definedName name="_Ctrl_917" localSheetId="10" hidden="1">#REF!</definedName>
    <definedName name="_Ctrl_917" hidden="1">#REF!</definedName>
    <definedName name="_Ctrl_918" localSheetId="9" hidden="1">#REF!</definedName>
    <definedName name="_Ctrl_918" localSheetId="10" hidden="1">#REF!</definedName>
    <definedName name="_Ctrl_918" hidden="1">#REF!</definedName>
    <definedName name="_Ctrl_919" localSheetId="9" hidden="1">#REF!</definedName>
    <definedName name="_Ctrl_919" localSheetId="10" hidden="1">#REF!</definedName>
    <definedName name="_Ctrl_919" hidden="1">#REF!</definedName>
    <definedName name="_Ctrl_92" localSheetId="8" hidden="1">#REF!</definedName>
    <definedName name="_Ctrl_92" localSheetId="9" hidden="1">#REF!</definedName>
    <definedName name="_Ctrl_92" localSheetId="10" hidden="1">#REF!</definedName>
    <definedName name="_Ctrl_92" localSheetId="1" hidden="1">#REF!</definedName>
    <definedName name="_Ctrl_92" localSheetId="0" hidden="1">#REF!</definedName>
    <definedName name="_Ctrl_92" hidden="1">#REF!</definedName>
    <definedName name="_Ctrl_920" localSheetId="9" hidden="1">#REF!</definedName>
    <definedName name="_Ctrl_920" localSheetId="10" hidden="1">#REF!</definedName>
    <definedName name="_Ctrl_920" hidden="1">#REF!</definedName>
    <definedName name="_Ctrl_921" localSheetId="9" hidden="1">#REF!</definedName>
    <definedName name="_Ctrl_921" localSheetId="10" hidden="1">#REF!</definedName>
    <definedName name="_Ctrl_921" hidden="1">#REF!</definedName>
    <definedName name="_Ctrl_924" localSheetId="9" hidden="1">#REF!</definedName>
    <definedName name="_Ctrl_924" localSheetId="10" hidden="1">#REF!</definedName>
    <definedName name="_Ctrl_924" hidden="1">#REF!</definedName>
    <definedName name="_Ctrl_925" localSheetId="9" hidden="1">#REF!</definedName>
    <definedName name="_Ctrl_925" localSheetId="10" hidden="1">#REF!</definedName>
    <definedName name="_Ctrl_925" hidden="1">#REF!</definedName>
    <definedName name="_Ctrl_926" localSheetId="9" hidden="1">#REF!</definedName>
    <definedName name="_Ctrl_926" localSheetId="10" hidden="1">#REF!</definedName>
    <definedName name="_Ctrl_926" hidden="1">#REF!</definedName>
    <definedName name="_Ctrl_927" localSheetId="9" hidden="1">#REF!</definedName>
    <definedName name="_Ctrl_927" localSheetId="10" hidden="1">#REF!</definedName>
    <definedName name="_Ctrl_927" hidden="1">#REF!</definedName>
    <definedName name="_Ctrl_928" localSheetId="9" hidden="1">#REF!</definedName>
    <definedName name="_Ctrl_928" localSheetId="10" hidden="1">#REF!</definedName>
    <definedName name="_Ctrl_928" hidden="1">#REF!</definedName>
    <definedName name="_Ctrl_929" localSheetId="9" hidden="1">#REF!</definedName>
    <definedName name="_Ctrl_929" localSheetId="10" hidden="1">#REF!</definedName>
    <definedName name="_Ctrl_929" hidden="1">#REF!</definedName>
    <definedName name="_Ctrl_93" localSheetId="8" hidden="1">#REF!</definedName>
    <definedName name="_Ctrl_93" localSheetId="9" hidden="1">#REF!</definedName>
    <definedName name="_Ctrl_93" localSheetId="10" hidden="1">#REF!</definedName>
    <definedName name="_Ctrl_93" localSheetId="1" hidden="1">#REF!</definedName>
    <definedName name="_Ctrl_93" localSheetId="0" hidden="1">#REF!</definedName>
    <definedName name="_Ctrl_93" hidden="1">#REF!</definedName>
    <definedName name="_Ctrl_930" localSheetId="9" hidden="1">#REF!</definedName>
    <definedName name="_Ctrl_930" localSheetId="10" hidden="1">#REF!</definedName>
    <definedName name="_Ctrl_930" hidden="1">#REF!</definedName>
    <definedName name="_Ctrl_931" localSheetId="9" hidden="1">#REF!</definedName>
    <definedName name="_Ctrl_931" localSheetId="10" hidden="1">#REF!</definedName>
    <definedName name="_Ctrl_931" hidden="1">#REF!</definedName>
    <definedName name="_Ctrl_932" localSheetId="9" hidden="1">#REF!</definedName>
    <definedName name="_Ctrl_932" localSheetId="10" hidden="1">#REF!</definedName>
    <definedName name="_Ctrl_932" hidden="1">#REF!</definedName>
    <definedName name="_Ctrl_933" localSheetId="9" hidden="1">#REF!</definedName>
    <definedName name="_Ctrl_933" localSheetId="10" hidden="1">#REF!</definedName>
    <definedName name="_Ctrl_933" hidden="1">#REF!</definedName>
    <definedName name="_Ctrl_934" localSheetId="9" hidden="1">#REF!</definedName>
    <definedName name="_Ctrl_934" localSheetId="10" hidden="1">#REF!</definedName>
    <definedName name="_Ctrl_934" hidden="1">#REF!</definedName>
    <definedName name="_Ctrl_935" localSheetId="9" hidden="1">#REF!</definedName>
    <definedName name="_Ctrl_935" localSheetId="10" hidden="1">#REF!</definedName>
    <definedName name="_Ctrl_935" hidden="1">#REF!</definedName>
    <definedName name="_Ctrl_936" localSheetId="9" hidden="1">#REF!</definedName>
    <definedName name="_Ctrl_936" localSheetId="10" hidden="1">#REF!</definedName>
    <definedName name="_Ctrl_936" hidden="1">#REF!</definedName>
    <definedName name="_Ctrl_937" localSheetId="9" hidden="1">#REF!</definedName>
    <definedName name="_Ctrl_937" localSheetId="10" hidden="1">#REF!</definedName>
    <definedName name="_Ctrl_937" hidden="1">#REF!</definedName>
    <definedName name="_Ctrl_938" localSheetId="9" hidden="1">[3]Instructions!#REF!</definedName>
    <definedName name="_Ctrl_938" localSheetId="10" hidden="1">[3]Instructions!#REF!</definedName>
    <definedName name="_Ctrl_938" hidden="1">[3]Instructions!#REF!</definedName>
    <definedName name="_Ctrl_94" localSheetId="8" hidden="1">#REF!</definedName>
    <definedName name="_Ctrl_94" localSheetId="9" hidden="1">#REF!</definedName>
    <definedName name="_Ctrl_94" localSheetId="10" hidden="1">#REF!</definedName>
    <definedName name="_Ctrl_94" localSheetId="1" hidden="1">#REF!</definedName>
    <definedName name="_Ctrl_94" localSheetId="0" hidden="1">#REF!</definedName>
    <definedName name="_Ctrl_94" hidden="1">#REF!</definedName>
    <definedName name="_Ctrl_942" localSheetId="9" hidden="1">#REF!</definedName>
    <definedName name="_Ctrl_942" localSheetId="10" hidden="1">#REF!</definedName>
    <definedName name="_Ctrl_942" hidden="1">#REF!</definedName>
    <definedName name="_Ctrl_943" localSheetId="9" hidden="1">#REF!</definedName>
    <definedName name="_Ctrl_943" localSheetId="10" hidden="1">#REF!</definedName>
    <definedName name="_Ctrl_943" hidden="1">#REF!</definedName>
    <definedName name="_Ctrl_944" localSheetId="9" hidden="1">#REF!</definedName>
    <definedName name="_Ctrl_944" localSheetId="10" hidden="1">#REF!</definedName>
    <definedName name="_Ctrl_944" hidden="1">#REF!</definedName>
    <definedName name="_Ctrl_945" localSheetId="9" hidden="1">#REF!</definedName>
    <definedName name="_Ctrl_945" localSheetId="10" hidden="1">#REF!</definedName>
    <definedName name="_Ctrl_945" hidden="1">#REF!</definedName>
    <definedName name="_Ctrl_946" localSheetId="9" hidden="1">#REF!</definedName>
    <definedName name="_Ctrl_946" localSheetId="10" hidden="1">#REF!</definedName>
    <definedName name="_Ctrl_946" hidden="1">#REF!</definedName>
    <definedName name="_Ctrl_947" localSheetId="9" hidden="1">[3]Energy!#REF!</definedName>
    <definedName name="_Ctrl_947" localSheetId="10" hidden="1">[3]Energy!#REF!</definedName>
    <definedName name="_Ctrl_947" hidden="1">[3]Energy!#REF!</definedName>
    <definedName name="_Ctrl_948" localSheetId="9" hidden="1">[3]Energy!#REF!</definedName>
    <definedName name="_Ctrl_948" localSheetId="10" hidden="1">[3]Energy!#REF!</definedName>
    <definedName name="_Ctrl_948" hidden="1">[3]Energy!#REF!</definedName>
    <definedName name="_Ctrl_949" localSheetId="9" hidden="1">[3]Energy!#REF!</definedName>
    <definedName name="_Ctrl_949" localSheetId="10" hidden="1">[3]Energy!#REF!</definedName>
    <definedName name="_Ctrl_949" hidden="1">[3]Energy!#REF!</definedName>
    <definedName name="_Ctrl_95" localSheetId="8" hidden="1">#REF!</definedName>
    <definedName name="_Ctrl_95" localSheetId="9" hidden="1">#REF!</definedName>
    <definedName name="_Ctrl_95" localSheetId="10" hidden="1">#REF!</definedName>
    <definedName name="_Ctrl_95" localSheetId="1" hidden="1">#REF!</definedName>
    <definedName name="_Ctrl_95" localSheetId="0" hidden="1">#REF!</definedName>
    <definedName name="_Ctrl_95" hidden="1">#REF!</definedName>
    <definedName name="_Ctrl_950" localSheetId="9" hidden="1">[3]Water!#REF!</definedName>
    <definedName name="_Ctrl_950" localSheetId="10" hidden="1">[3]Water!#REF!</definedName>
    <definedName name="_Ctrl_950" hidden="1">[3]Water!#REF!</definedName>
    <definedName name="_Ctrl_951" localSheetId="9" hidden="1">[3]Water!#REF!</definedName>
    <definedName name="_Ctrl_951" localSheetId="10" hidden="1">[3]Water!#REF!</definedName>
    <definedName name="_Ctrl_951" hidden="1">[3]Water!#REF!</definedName>
    <definedName name="_Ctrl_952" localSheetId="9" hidden="1">[3]Water!#REF!</definedName>
    <definedName name="_Ctrl_952" localSheetId="10" hidden="1">[3]Water!#REF!</definedName>
    <definedName name="_Ctrl_952" hidden="1">[3]Water!#REF!</definedName>
    <definedName name="_Ctrl_953" localSheetId="9" hidden="1">'[3]GHG Emissions'!#REF!</definedName>
    <definedName name="_Ctrl_953" localSheetId="10" hidden="1">'[3]GHG Emissions'!#REF!</definedName>
    <definedName name="_Ctrl_953" hidden="1">'[3]GHG Emissions'!#REF!</definedName>
    <definedName name="_Ctrl_954" hidden="1">'[3]GHG Emissions'!#REF!</definedName>
    <definedName name="_Ctrl_955" hidden="1">'[3]GHG Emissions'!#REF!</definedName>
    <definedName name="_Ctrl_956" hidden="1">'[3]Non-GHG Emissions'!#REF!</definedName>
    <definedName name="_Ctrl_957" hidden="1">'[3]Non-GHG Emissions'!#REF!</definedName>
    <definedName name="_Ctrl_958" hidden="1">'[3]Non-GHG Emissions'!#REF!</definedName>
    <definedName name="_Ctrl_959" hidden="1">[3]Waste!#REF!</definedName>
    <definedName name="_Ctrl_96" localSheetId="8" hidden="1">#REF!</definedName>
    <definedName name="_Ctrl_96" localSheetId="9" hidden="1">#REF!</definedName>
    <definedName name="_Ctrl_96" localSheetId="10" hidden="1">#REF!</definedName>
    <definedName name="_Ctrl_96" localSheetId="1" hidden="1">#REF!</definedName>
    <definedName name="_Ctrl_96" localSheetId="0" hidden="1">#REF!</definedName>
    <definedName name="_Ctrl_96" hidden="1">#REF!</definedName>
    <definedName name="_Ctrl_960" localSheetId="9" hidden="1">[3]Waste!#REF!</definedName>
    <definedName name="_Ctrl_960" localSheetId="10" hidden="1">[3]Waste!#REF!</definedName>
    <definedName name="_Ctrl_960" hidden="1">[3]Waste!#REF!</definedName>
    <definedName name="_Ctrl_961" localSheetId="9" hidden="1">[3]Waste!#REF!</definedName>
    <definedName name="_Ctrl_961" localSheetId="10" hidden="1">[3]Waste!#REF!</definedName>
    <definedName name="_Ctrl_961" hidden="1">[3]Waste!#REF!</definedName>
    <definedName name="_Ctrl_962" localSheetId="9" hidden="1">[3]Encroachment!#REF!</definedName>
    <definedName name="_Ctrl_962" localSheetId="10" hidden="1">[3]Encroachment!#REF!</definedName>
    <definedName name="_Ctrl_962" hidden="1">[3]Encroachment!#REF!</definedName>
    <definedName name="_Ctrl_963" localSheetId="9" hidden="1">[3]Encroachment!#REF!</definedName>
    <definedName name="_Ctrl_963" localSheetId="10" hidden="1">[3]Encroachment!#REF!</definedName>
    <definedName name="_Ctrl_963" hidden="1">[3]Encroachment!#REF!</definedName>
    <definedName name="_Ctrl_964" hidden="1">[3]Encroachment!#REF!</definedName>
    <definedName name="_Ctrl_965" localSheetId="9" hidden="1">#REF!</definedName>
    <definedName name="_Ctrl_965" localSheetId="10" hidden="1">#REF!</definedName>
    <definedName name="_Ctrl_965" hidden="1">#REF!</definedName>
    <definedName name="_Ctrl_966" localSheetId="9" hidden="1">#REF!</definedName>
    <definedName name="_Ctrl_966" localSheetId="10" hidden="1">#REF!</definedName>
    <definedName name="_Ctrl_966" hidden="1">#REF!</definedName>
    <definedName name="_Ctrl_967" localSheetId="9" hidden="1">#REF!</definedName>
    <definedName name="_Ctrl_967" localSheetId="10" hidden="1">#REF!</definedName>
    <definedName name="_Ctrl_967" hidden="1">#REF!</definedName>
    <definedName name="_Ctrl_968" localSheetId="9" hidden="1">#REF!</definedName>
    <definedName name="_Ctrl_968" localSheetId="10" hidden="1">#REF!</definedName>
    <definedName name="_Ctrl_968" hidden="1">#REF!</definedName>
    <definedName name="_Ctrl_969" localSheetId="9" hidden="1">#REF!</definedName>
    <definedName name="_Ctrl_969" localSheetId="10" hidden="1">#REF!</definedName>
    <definedName name="_Ctrl_969" hidden="1">#REF!</definedName>
    <definedName name="_Ctrl_97" localSheetId="8" hidden="1">#REF!</definedName>
    <definedName name="_Ctrl_97" localSheetId="9" hidden="1">#REF!</definedName>
    <definedName name="_Ctrl_97" localSheetId="10" hidden="1">#REF!</definedName>
    <definedName name="_Ctrl_97" localSheetId="1" hidden="1">#REF!</definedName>
    <definedName name="_Ctrl_97" localSheetId="0" hidden="1">#REF!</definedName>
    <definedName name="_Ctrl_97" hidden="1">#REF!</definedName>
    <definedName name="_Ctrl_970" localSheetId="9" hidden="1">#REF!</definedName>
    <definedName name="_Ctrl_970" localSheetId="10" hidden="1">#REF!</definedName>
    <definedName name="_Ctrl_970" hidden="1">#REF!</definedName>
    <definedName name="_Ctrl_971" localSheetId="9" hidden="1">#REF!</definedName>
    <definedName name="_Ctrl_971" localSheetId="10" hidden="1">#REF!</definedName>
    <definedName name="_Ctrl_971" hidden="1">#REF!</definedName>
    <definedName name="_Ctrl_972" localSheetId="9" hidden="1">#REF!</definedName>
    <definedName name="_Ctrl_972" localSheetId="10" hidden="1">#REF!</definedName>
    <definedName name="_Ctrl_972" hidden="1">#REF!</definedName>
    <definedName name="_Ctrl_973" localSheetId="9" hidden="1">#REF!</definedName>
    <definedName name="_Ctrl_973" localSheetId="10" hidden="1">#REF!</definedName>
    <definedName name="_Ctrl_973" hidden="1">#REF!</definedName>
    <definedName name="_Ctrl_974" localSheetId="9" hidden="1">[3]Instructions!#REF!</definedName>
    <definedName name="_Ctrl_974" localSheetId="10" hidden="1">[3]Instructions!#REF!</definedName>
    <definedName name="_Ctrl_974" hidden="1">[3]Instructions!#REF!</definedName>
    <definedName name="_Ctrl_975" localSheetId="9" hidden="1">[3]Energy!#REF!</definedName>
    <definedName name="_Ctrl_975" localSheetId="10" hidden="1">[3]Energy!#REF!</definedName>
    <definedName name="_Ctrl_975" hidden="1">[3]Energy!#REF!</definedName>
    <definedName name="_Ctrl_976" localSheetId="9" hidden="1">[3]Water!#REF!</definedName>
    <definedName name="_Ctrl_976" localSheetId="10" hidden="1">[3]Water!#REF!</definedName>
    <definedName name="_Ctrl_976" hidden="1">[3]Water!#REF!</definedName>
    <definedName name="_Ctrl_977" localSheetId="9" hidden="1">'[3]GHG Emissions'!#REF!</definedName>
    <definedName name="_Ctrl_977" localSheetId="10" hidden="1">'[3]GHG Emissions'!#REF!</definedName>
    <definedName name="_Ctrl_977" hidden="1">'[3]GHG Emissions'!#REF!</definedName>
    <definedName name="_Ctrl_978" hidden="1">'[3]Non-GHG Emissions'!#REF!</definedName>
    <definedName name="_Ctrl_979" hidden="1">[3]Waste!#REF!</definedName>
    <definedName name="_Ctrl_98" localSheetId="8" hidden="1">#REF!</definedName>
    <definedName name="_Ctrl_98" localSheetId="9" hidden="1">#REF!</definedName>
    <definedName name="_Ctrl_98" localSheetId="10" hidden="1">#REF!</definedName>
    <definedName name="_Ctrl_98" localSheetId="1" hidden="1">#REF!</definedName>
    <definedName name="_Ctrl_98" localSheetId="0" hidden="1">#REF!</definedName>
    <definedName name="_Ctrl_98" hidden="1">#REF!</definedName>
    <definedName name="_Ctrl_980" localSheetId="9" hidden="1">[3]Encroachment!#REF!</definedName>
    <definedName name="_Ctrl_980" localSheetId="10" hidden="1">[3]Encroachment!#REF!</definedName>
    <definedName name="_Ctrl_980" hidden="1">[3]Encroachment!#REF!</definedName>
    <definedName name="_Ctrl_981" localSheetId="9" hidden="1">#REF!</definedName>
    <definedName name="_Ctrl_981" localSheetId="10" hidden="1">#REF!</definedName>
    <definedName name="_Ctrl_981" hidden="1">#REF!</definedName>
    <definedName name="_Ctrl_982" localSheetId="9" hidden="1">#REF!</definedName>
    <definedName name="_Ctrl_982" localSheetId="10" hidden="1">#REF!</definedName>
    <definedName name="_Ctrl_982" hidden="1">#REF!</definedName>
    <definedName name="_Ctrl_983" localSheetId="9" hidden="1">#REF!</definedName>
    <definedName name="_Ctrl_983" localSheetId="10" hidden="1">#REF!</definedName>
    <definedName name="_Ctrl_983" hidden="1">#REF!</definedName>
    <definedName name="_Ctrl_984" localSheetId="9" hidden="1">#REF!</definedName>
    <definedName name="_Ctrl_984" localSheetId="10" hidden="1">#REF!</definedName>
    <definedName name="_Ctrl_984" hidden="1">#REF!</definedName>
    <definedName name="_Ctrl_99" localSheetId="8" hidden="1">#REF!</definedName>
    <definedName name="_Ctrl_99" localSheetId="9" hidden="1">#REF!</definedName>
    <definedName name="_Ctrl_99" localSheetId="10" hidden="1">#REF!</definedName>
    <definedName name="_Ctrl_99" localSheetId="1" hidden="1">#REF!</definedName>
    <definedName name="_Ctrl_99" localSheetId="0" hidden="1">#REF!</definedName>
    <definedName name="_Ctrl_99" hidden="1">#REF!</definedName>
    <definedName name="_Ctrl_992" localSheetId="9" hidden="1">#REF!</definedName>
    <definedName name="_Ctrl_992" localSheetId="10" hidden="1">#REF!</definedName>
    <definedName name="_Ctrl_992" hidden="1">#REF!</definedName>
    <definedName name="_Ctrl_993" localSheetId="9" hidden="1">#REF!</definedName>
    <definedName name="_Ctrl_993" localSheetId="10" hidden="1">#REF!</definedName>
    <definedName name="_Ctrl_993" hidden="1">#REF!</definedName>
    <definedName name="_Hlk13818446" localSheetId="9">'Appendix B - Governance'!#REF!</definedName>
    <definedName name="_Hlk13818446" localSheetId="10">'Appendix C - GHG Emissions'!#REF!</definedName>
    <definedName name="_inputcolorcell" localSheetId="9" hidden="1">#REF!</definedName>
    <definedName name="_inputcolorcell" localSheetId="1" hidden="1">'Company Profile'!#REF!</definedName>
    <definedName name="_inputcolorcell" hidden="1">#REF!</definedName>
    <definedName name="_options10">[1]_Options!$J$1:$J$3</definedName>
    <definedName name="_options100">[3]_Options!$CV$1:$CV$3</definedName>
    <definedName name="_options101">[3]_Options!$CW$1:$CW$3</definedName>
    <definedName name="_options102">[3]_Options!$CX$1:$CX$3</definedName>
    <definedName name="_options103">[3]_Options!$CY$1:$CY$3</definedName>
    <definedName name="_options104">[3]_Options!$CZ$1:$CZ$3</definedName>
    <definedName name="_options105">[3]_Options!$DA$1:$DA$3</definedName>
    <definedName name="_options106">[3]_Options!$DB$1:$DB$3</definedName>
    <definedName name="_options11">[1]_Options!$K$1:$K$3</definedName>
    <definedName name="_options12">[1]_Options!$L$1:$L$3</definedName>
    <definedName name="_options13">[1]_Options!$M$1:$M$3</definedName>
    <definedName name="_options14">[1]_Options!$N$1:$N$3</definedName>
    <definedName name="_options15">[1]_Options!$O$1:$O$3</definedName>
    <definedName name="_options3">[1]_Options!$C$1:$C$3</definedName>
    <definedName name="_options7">[1]_Options!$G$1:$G$3</definedName>
    <definedName name="_options8">[1]_Options!$H$1:$H$3</definedName>
    <definedName name="_options9">[1]_Options!$I$1:$I$3</definedName>
    <definedName name="_options92">[3]_Options!$CN$1:$CN$3</definedName>
    <definedName name="Community_Impacts_Score" localSheetId="9">#REF!</definedName>
    <definedName name="Community_Impacts_Score" localSheetId="10">#REF!</definedName>
    <definedName name="Community_Impacts_Score" localSheetId="1">#REF!</definedName>
    <definedName name="Community_Impacts_Score">#REF!</definedName>
    <definedName name="E_Concerns_Score" localSheetId="9">#REF!</definedName>
    <definedName name="E_Concerns_Score" localSheetId="10">#REF!</definedName>
    <definedName name="E_Concerns_Score" localSheetId="1">#REF!</definedName>
    <definedName name="E_Concerns_Score">#REF!</definedName>
    <definedName name="E_Discrimination_Score" localSheetId="9">#REF!</definedName>
    <definedName name="E_Discrimination_Score" localSheetId="10">#REF!</definedName>
    <definedName name="E_Discrimination_Score" localSheetId="1">#REF!</definedName>
    <definedName name="E_Discrimination_Score">#REF!</definedName>
    <definedName name="E_Health_Score" localSheetId="9">#REF!</definedName>
    <definedName name="E_Health_Score" localSheetId="10">#REF!</definedName>
    <definedName name="E_Health_Score" localSheetId="1">#REF!</definedName>
    <definedName name="E_Health_Score">#REF!</definedName>
    <definedName name="E_Terms_Score" localSheetId="9">#REF!</definedName>
    <definedName name="E_Terms_Score" localSheetId="10">#REF!</definedName>
    <definedName name="E_Terms_Score" localSheetId="1">#REF!</definedName>
    <definedName name="E_Terms_Score">#REF!</definedName>
    <definedName name="E_Wages_Score" localSheetId="9">#REF!</definedName>
    <definedName name="E_Wages_Score" localSheetId="10">#REF!</definedName>
    <definedName name="E_Wages_Score" localSheetId="1">#REF!</definedName>
    <definedName name="E_Wages_Score">#REF!</definedName>
    <definedName name="Encroachment_Score" localSheetId="9">#REF!</definedName>
    <definedName name="Encroachment_Score" localSheetId="10">#REF!</definedName>
    <definedName name="Encroachment_Score" localSheetId="1">#REF!</definedName>
    <definedName name="Encroachment_Score">#REF!</definedName>
    <definedName name="Energy_Score" localSheetId="9">#REF!</definedName>
    <definedName name="Energy_Score" localSheetId="10">#REF!</definedName>
    <definedName name="Energy_Score" localSheetId="1">#REF!</definedName>
    <definedName name="Energy_Score">#REF!</definedName>
    <definedName name="Ethics_Score" localSheetId="9">#REF!</definedName>
    <definedName name="Ethics_Score" localSheetId="10">#REF!</definedName>
    <definedName name="Ethics_Score" localSheetId="1">#REF!</definedName>
    <definedName name="Ethics_Score">#REF!</definedName>
    <definedName name="GHG_Score" localSheetId="9">#REF!</definedName>
    <definedName name="GHG_Score" localSheetId="10">#REF!</definedName>
    <definedName name="GHG_Score" localSheetId="1">#REF!</definedName>
    <definedName name="GHG_Score">#REF!</definedName>
    <definedName name="Governance_Score" localSheetId="9">#REF!</definedName>
    <definedName name="Governance_Score" localSheetId="10">#REF!</definedName>
    <definedName name="Governance_Score" localSheetId="1">#REF!</definedName>
    <definedName name="Governance_Score">#REF!</definedName>
    <definedName name="Investments_Score" localSheetId="9">#REF!</definedName>
    <definedName name="Investments_Score" localSheetId="10">#REF!</definedName>
    <definedName name="Investments_Score" localSheetId="1">#REF!</definedName>
    <definedName name="Investments_Score">#REF!</definedName>
    <definedName name="Lobbying_Score" localSheetId="9">#REF!</definedName>
    <definedName name="Lobbying_Score" localSheetId="10">#REF!</definedName>
    <definedName name="Lobbying_Score" localSheetId="1">#REF!</definedName>
    <definedName name="Lobbying_Score">#REF!</definedName>
    <definedName name="Non_GHG_Score" localSheetId="9">#REF!</definedName>
    <definedName name="Non_GHG_Score" localSheetId="10">#REF!</definedName>
    <definedName name="Non_GHG_Score" localSheetId="1">#REF!</definedName>
    <definedName name="Non_GHG_Score">#REF!</definedName>
    <definedName name="Overall_ESG_Score" localSheetId="9">#REF!</definedName>
    <definedName name="Overall_ESG_Score" localSheetId="10">#REF!</definedName>
    <definedName name="Overall_ESG_Score" localSheetId="1">#REF!</definedName>
    <definedName name="Overall_ESG_Score">#REF!</definedName>
    <definedName name="_xlnm.Print_Area" localSheetId="8">'Appendix A - Mapping to TCFD'!$A$1:$D$32</definedName>
    <definedName name="_xlnm.Print_Area" localSheetId="0">Introduction!$A$1:$D$38</definedName>
    <definedName name="Procurement_Score" localSheetId="9">#REF!</definedName>
    <definedName name="Procurement_Score" localSheetId="10">#REF!</definedName>
    <definedName name="Procurement_Score" localSheetId="1">#REF!</definedName>
    <definedName name="Procurement_Score">#REF!</definedName>
    <definedName name="Taxes_Score" localSheetId="9">#REF!</definedName>
    <definedName name="Taxes_Score" localSheetId="10">#REF!</definedName>
    <definedName name="Taxes_Score" localSheetId="1">#REF!</definedName>
    <definedName name="Taxes_Score">#REF!</definedName>
    <definedName name="Waste_Score" localSheetId="9">#REF!</definedName>
    <definedName name="Waste_Score" localSheetId="10">#REF!</definedName>
    <definedName name="Waste_Score" localSheetId="1">#REF!</definedName>
    <definedName name="Waste_Score">#REF!</definedName>
    <definedName name="Water_Score" localSheetId="9">#REF!</definedName>
    <definedName name="Water_Score" localSheetId="10">#REF!</definedName>
    <definedName name="Water_Score" localSheetId="1">#REF!</definedName>
    <definedName name="Water_Score">#REF!</definedName>
  </definedNames>
  <calcPr calcId="18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9" i="53" l="1"/>
  <c r="L99" i="53"/>
  <c r="K99" i="53"/>
  <c r="J99" i="53"/>
  <c r="I99" i="53"/>
  <c r="H99" i="53"/>
  <c r="G99" i="53"/>
  <c r="F99" i="53"/>
  <c r="M97" i="53"/>
  <c r="L97" i="53"/>
  <c r="K97" i="53"/>
  <c r="J97" i="53"/>
  <c r="I97" i="53"/>
  <c r="H97" i="53"/>
  <c r="G97" i="53"/>
  <c r="F97" i="53"/>
  <c r="M95" i="53"/>
  <c r="L95" i="53"/>
  <c r="K95" i="53"/>
  <c r="J95" i="53"/>
  <c r="I95" i="53"/>
  <c r="H95" i="53"/>
  <c r="G95" i="53"/>
  <c r="F95" i="53"/>
  <c r="M93" i="53"/>
  <c r="L93" i="53"/>
  <c r="K93" i="53"/>
  <c r="J93" i="53"/>
  <c r="I93" i="53"/>
  <c r="H93" i="53"/>
  <c r="G93" i="53"/>
  <c r="F93" i="53"/>
  <c r="M91" i="53"/>
  <c r="L91" i="53"/>
  <c r="K91" i="53"/>
  <c r="J91" i="53"/>
  <c r="I91" i="53"/>
  <c r="H91" i="53"/>
  <c r="G91" i="53"/>
  <c r="F91" i="53"/>
  <c r="M89" i="53"/>
  <c r="L89" i="53"/>
  <c r="K89" i="53"/>
  <c r="J89" i="53"/>
  <c r="I89" i="53"/>
  <c r="H89" i="53"/>
  <c r="G89" i="53"/>
  <c r="F89" i="53"/>
  <c r="M87" i="53"/>
  <c r="L87" i="53"/>
  <c r="K87" i="53"/>
  <c r="J87" i="53"/>
  <c r="I87" i="53"/>
  <c r="H87" i="53"/>
  <c r="G87" i="53"/>
  <c r="F87" i="53"/>
  <c r="M85" i="53"/>
  <c r="L85" i="53"/>
  <c r="K85" i="53"/>
  <c r="J85" i="53"/>
  <c r="I85" i="53"/>
  <c r="H85" i="53"/>
  <c r="G85" i="53"/>
  <c r="F85" i="53"/>
  <c r="M82" i="53"/>
  <c r="L82" i="53"/>
  <c r="K82" i="53"/>
  <c r="J82" i="53"/>
  <c r="I82" i="53"/>
  <c r="H82" i="53"/>
  <c r="G82" i="53"/>
  <c r="F82" i="53"/>
  <c r="M80" i="53"/>
  <c r="L80" i="53"/>
  <c r="K80" i="53"/>
  <c r="J80" i="53"/>
  <c r="I80" i="53"/>
  <c r="H80" i="53"/>
  <c r="G80" i="53"/>
  <c r="F80" i="53"/>
  <c r="M78" i="53"/>
  <c r="L78" i="53"/>
  <c r="K78" i="53"/>
  <c r="J78" i="53"/>
  <c r="I78" i="53"/>
  <c r="H78" i="53"/>
  <c r="G78" i="53"/>
  <c r="F78" i="53"/>
  <c r="M76" i="53"/>
  <c r="L76" i="53"/>
  <c r="K76" i="53"/>
  <c r="J76" i="53"/>
  <c r="I76" i="53"/>
  <c r="H76" i="53"/>
  <c r="G76" i="53"/>
  <c r="F76" i="53"/>
  <c r="M74" i="53"/>
  <c r="L74" i="53"/>
  <c r="K74" i="53"/>
  <c r="J74" i="53"/>
  <c r="I74" i="53"/>
  <c r="H74" i="53"/>
  <c r="G74" i="53"/>
  <c r="F74" i="53"/>
  <c r="M71" i="53"/>
  <c r="L71" i="53"/>
  <c r="K71" i="53"/>
  <c r="J71" i="53"/>
  <c r="I71" i="53"/>
  <c r="H71" i="53"/>
  <c r="G71" i="53"/>
  <c r="F71" i="53"/>
  <c r="M67" i="53"/>
  <c r="L67" i="53"/>
  <c r="K67" i="53"/>
  <c r="J67" i="53"/>
  <c r="I67" i="53"/>
  <c r="H67" i="53"/>
  <c r="G67" i="53"/>
  <c r="F67" i="53"/>
  <c r="M69" i="53"/>
  <c r="L69" i="53"/>
  <c r="K69" i="53"/>
  <c r="J69" i="53"/>
  <c r="I69" i="53"/>
  <c r="H69" i="53"/>
  <c r="G69" i="53"/>
  <c r="F69" i="53"/>
  <c r="H115" i="53" l="1"/>
  <c r="E115" i="53"/>
  <c r="E102" i="53"/>
  <c r="M101" i="53"/>
  <c r="L101" i="53"/>
  <c r="K101" i="53"/>
  <c r="J101" i="53"/>
  <c r="I101" i="53"/>
  <c r="H101" i="53"/>
  <c r="G101" i="53"/>
  <c r="F101" i="53"/>
  <c r="M65" i="53"/>
  <c r="L65" i="53"/>
  <c r="K65" i="53"/>
  <c r="J65" i="53"/>
  <c r="I65" i="53"/>
  <c r="H65" i="53"/>
  <c r="G65" i="53"/>
  <c r="F65" i="53"/>
  <c r="M63" i="53"/>
  <c r="L63" i="53"/>
  <c r="K63" i="53"/>
  <c r="J63" i="53"/>
  <c r="I63" i="53"/>
  <c r="H63" i="53"/>
  <c r="G63" i="53"/>
  <c r="F63" i="53"/>
  <c r="M61" i="53"/>
  <c r="L61" i="53"/>
  <c r="K61" i="53"/>
  <c r="J61" i="53"/>
  <c r="I61" i="53"/>
  <c r="H61" i="53"/>
  <c r="G61" i="53"/>
  <c r="F61" i="53"/>
  <c r="M59" i="53"/>
  <c r="L59" i="53"/>
  <c r="K59" i="53"/>
  <c r="J59" i="53"/>
  <c r="I59" i="53"/>
  <c r="H59" i="53"/>
  <c r="G59" i="53"/>
  <c r="F59" i="53"/>
  <c r="M57" i="53"/>
  <c r="L57" i="53"/>
  <c r="K57" i="53"/>
  <c r="J57" i="53"/>
  <c r="I57" i="53"/>
  <c r="H57" i="53"/>
  <c r="G57" i="53"/>
  <c r="F57" i="53"/>
  <c r="M55" i="53"/>
  <c r="L55" i="53"/>
  <c r="K55" i="53"/>
  <c r="J55" i="53"/>
  <c r="I55" i="53"/>
  <c r="H55" i="53"/>
  <c r="G55" i="53"/>
  <c r="F55" i="53"/>
  <c r="M53" i="53"/>
  <c r="L53" i="53"/>
  <c r="K53" i="53"/>
  <c r="J53" i="53"/>
  <c r="I53" i="53"/>
  <c r="H53" i="53"/>
  <c r="G53" i="53"/>
  <c r="F53" i="53"/>
  <c r="M51" i="53"/>
  <c r="L51" i="53"/>
  <c r="K51" i="53"/>
  <c r="J51" i="53"/>
  <c r="I51" i="53"/>
  <c r="H51" i="53"/>
  <c r="G51" i="53"/>
  <c r="F51" i="53"/>
  <c r="M49" i="53"/>
  <c r="M102" i="53" s="1"/>
  <c r="L49" i="53"/>
  <c r="L102" i="53" s="1"/>
  <c r="K49" i="53"/>
  <c r="K102" i="53" s="1"/>
  <c r="J49" i="53"/>
  <c r="J102" i="53" s="1"/>
  <c r="I49" i="53"/>
  <c r="I102" i="53" s="1"/>
  <c r="H49" i="53"/>
  <c r="H102" i="53" s="1"/>
  <c r="G49" i="53"/>
  <c r="G102" i="53" s="1"/>
  <c r="F49" i="53"/>
  <c r="F102" i="53" s="1"/>
  <c r="M47" i="53"/>
  <c r="L47" i="53"/>
  <c r="K47" i="53"/>
  <c r="J47" i="53"/>
  <c r="I47" i="53"/>
  <c r="H47" i="53"/>
  <c r="G47" i="53"/>
  <c r="F47" i="53"/>
  <c r="M45" i="53"/>
  <c r="L45" i="53"/>
  <c r="K45" i="53"/>
  <c r="J45" i="53"/>
  <c r="I45" i="53"/>
  <c r="H45" i="53"/>
  <c r="G45" i="53"/>
  <c r="F45" i="53"/>
  <c r="P38" i="48"/>
  <c r="O38" i="48"/>
  <c r="N38" i="48"/>
  <c r="M38" i="48"/>
  <c r="L38" i="48"/>
  <c r="K38" i="48"/>
  <c r="J38" i="48"/>
  <c r="I38" i="48"/>
  <c r="P36" i="48"/>
  <c r="O36" i="48"/>
  <c r="N36" i="48"/>
  <c r="M36" i="48"/>
  <c r="L36" i="48"/>
  <c r="K36" i="48"/>
  <c r="J36" i="48"/>
  <c r="I36" i="48"/>
  <c r="P34" i="48"/>
  <c r="O34" i="48"/>
  <c r="N34" i="48"/>
  <c r="M34" i="48"/>
  <c r="L34" i="48"/>
  <c r="K34" i="48"/>
  <c r="J34" i="48"/>
  <c r="I34" i="48"/>
  <c r="P75" i="48"/>
  <c r="O75" i="48"/>
  <c r="N75" i="48"/>
  <c r="M75" i="48"/>
  <c r="L75" i="48"/>
  <c r="K75" i="48"/>
  <c r="J75" i="48"/>
  <c r="I75" i="48"/>
  <c r="P73" i="48"/>
  <c r="O73" i="48"/>
  <c r="N73" i="48"/>
  <c r="M73" i="48"/>
  <c r="L73" i="48"/>
  <c r="K73" i="48"/>
  <c r="J73" i="48"/>
  <c r="I73" i="48"/>
  <c r="P71" i="48"/>
  <c r="O71" i="48"/>
  <c r="N71" i="48"/>
  <c r="M71" i="48"/>
  <c r="L71" i="48"/>
  <c r="K71" i="48"/>
  <c r="J71" i="48"/>
  <c r="I71" i="48"/>
  <c r="G75" i="48"/>
  <c r="G74" i="48"/>
  <c r="G73" i="48"/>
  <c r="G72" i="48"/>
  <c r="G71" i="48"/>
  <c r="G70" i="48"/>
  <c r="G38" i="48"/>
  <c r="G37" i="48"/>
  <c r="G36" i="48"/>
  <c r="G35" i="48"/>
  <c r="G34" i="48"/>
  <c r="G33" i="48"/>
  <c r="D78" i="48" l="1"/>
  <c r="G36" i="50"/>
  <c r="H116" i="53"/>
  <c r="E103" i="53"/>
  <c r="E116" i="53"/>
  <c r="D20" i="41"/>
  <c r="E20" i="41"/>
  <c r="F20" i="41"/>
  <c r="G20" i="41"/>
  <c r="H20" i="41"/>
  <c r="I20" i="41"/>
  <c r="J20" i="41"/>
  <c r="K20" i="41"/>
  <c r="L20" i="41"/>
  <c r="L17" i="41"/>
  <c r="K17" i="41"/>
  <c r="J17" i="41"/>
  <c r="I17" i="41"/>
  <c r="H17" i="41"/>
  <c r="G17" i="41"/>
  <c r="F17" i="41"/>
  <c r="E17" i="41"/>
  <c r="D17" i="41"/>
  <c r="O30" i="52"/>
  <c r="O28" i="52"/>
  <c r="O26" i="52"/>
  <c r="O24" i="52"/>
  <c r="O22" i="52"/>
  <c r="O20" i="52"/>
  <c r="O19" i="52"/>
  <c r="O16" i="52"/>
  <c r="O14" i="52"/>
  <c r="O12" i="52"/>
  <c r="O11" i="52"/>
  <c r="O5" i="52"/>
  <c r="D22" i="51"/>
  <c r="D13" i="51"/>
  <c r="L19" i="51"/>
  <c r="K19" i="51"/>
  <c r="J19" i="51"/>
  <c r="I19" i="51"/>
  <c r="H19" i="51"/>
  <c r="G19" i="51"/>
  <c r="F19" i="51"/>
  <c r="E19" i="51"/>
  <c r="D19" i="51"/>
  <c r="L10" i="51"/>
  <c r="K10" i="51"/>
  <c r="J10" i="51"/>
  <c r="I10" i="51"/>
  <c r="H10" i="51"/>
  <c r="G10" i="51"/>
  <c r="F10" i="51"/>
  <c r="E10" i="51"/>
  <c r="D10" i="51"/>
  <c r="D37" i="41" l="1"/>
  <c r="D31" i="41"/>
  <c r="L10" i="41"/>
  <c r="K10" i="41"/>
  <c r="J10" i="41"/>
  <c r="I10" i="41"/>
  <c r="H10" i="41"/>
  <c r="G10" i="41"/>
  <c r="F10" i="41"/>
  <c r="E10" i="41"/>
  <c r="D10" i="41"/>
  <c r="O42" i="47"/>
  <c r="N42" i="47"/>
  <c r="M42" i="47"/>
  <c r="L42" i="47"/>
  <c r="K42" i="47"/>
  <c r="J42" i="47"/>
  <c r="I42" i="47"/>
  <c r="H42" i="47"/>
  <c r="O21" i="47"/>
  <c r="N21" i="47"/>
  <c r="M21" i="47"/>
  <c r="L21" i="47"/>
  <c r="K21" i="47"/>
  <c r="J21" i="47"/>
  <c r="I21" i="47"/>
  <c r="H21" i="47"/>
  <c r="G34" i="50"/>
  <c r="O35" i="50" s="1"/>
  <c r="G35" i="50"/>
  <c r="G11" i="50"/>
  <c r="P12" i="50" s="1"/>
  <c r="G12" i="50"/>
  <c r="G39" i="50"/>
  <c r="G38" i="50"/>
  <c r="P39" i="50" s="1"/>
  <c r="G37" i="50"/>
  <c r="G33" i="50"/>
  <c r="G32" i="50"/>
  <c r="O33" i="50" s="1"/>
  <c r="G31" i="50"/>
  <c r="G30" i="50"/>
  <c r="O31" i="50" s="1"/>
  <c r="G29" i="50"/>
  <c r="G28" i="50"/>
  <c r="O29" i="50" s="1"/>
  <c r="G27" i="50"/>
  <c r="G26" i="50"/>
  <c r="O27" i="50" s="1"/>
  <c r="G25" i="50"/>
  <c r="G24" i="50"/>
  <c r="M25" i="50" s="1"/>
  <c r="G20" i="50"/>
  <c r="G19" i="50"/>
  <c r="P20" i="50" s="1"/>
  <c r="G18" i="50"/>
  <c r="G17" i="50"/>
  <c r="K18" i="50" s="1"/>
  <c r="G16" i="50"/>
  <c r="G15" i="50"/>
  <c r="G14" i="50"/>
  <c r="G13" i="50"/>
  <c r="P14" i="50" s="1"/>
  <c r="G10" i="50"/>
  <c r="G9" i="50"/>
  <c r="O10" i="50" s="1"/>
  <c r="G8" i="50"/>
  <c r="G7" i="50"/>
  <c r="J8" i="50" s="1"/>
  <c r="G81" i="48"/>
  <c r="G80" i="48"/>
  <c r="O81" i="48" s="1"/>
  <c r="G79" i="48"/>
  <c r="G77" i="48"/>
  <c r="G69" i="48"/>
  <c r="G68" i="48"/>
  <c r="N69" i="48" s="1"/>
  <c r="G67" i="48"/>
  <c r="G66" i="48"/>
  <c r="O67" i="48" s="1"/>
  <c r="G65" i="48"/>
  <c r="G64" i="48"/>
  <c r="L65" i="48" s="1"/>
  <c r="G63" i="48"/>
  <c r="G62" i="48"/>
  <c r="O63" i="48" s="1"/>
  <c r="G61" i="48"/>
  <c r="G60" i="48"/>
  <c r="I61" i="48" s="1"/>
  <c r="G59" i="48"/>
  <c r="G58" i="48"/>
  <c r="O59" i="48" s="1"/>
  <c r="G57" i="48"/>
  <c r="G56" i="48"/>
  <c r="N57" i="48" s="1"/>
  <c r="G55" i="48"/>
  <c r="G54" i="48"/>
  <c r="O55" i="48" s="1"/>
  <c r="G53" i="48"/>
  <c r="G52" i="48"/>
  <c r="L53" i="48" s="1"/>
  <c r="G51" i="48"/>
  <c r="G50" i="48"/>
  <c r="O51" i="48" s="1"/>
  <c r="G49" i="48"/>
  <c r="G48" i="48"/>
  <c r="I49" i="48" s="1"/>
  <c r="G47" i="48"/>
  <c r="G46" i="48"/>
  <c r="O47" i="48" s="1"/>
  <c r="G44" i="48"/>
  <c r="L45" i="48" s="1"/>
  <c r="G45" i="48"/>
  <c r="G40" i="48"/>
  <c r="G39" i="48"/>
  <c r="G32" i="48"/>
  <c r="G31" i="48"/>
  <c r="G30" i="48"/>
  <c r="G29" i="48"/>
  <c r="G28" i="48"/>
  <c r="G27" i="48"/>
  <c r="G26" i="48"/>
  <c r="G25" i="48"/>
  <c r="G24" i="48"/>
  <c r="G23" i="48"/>
  <c r="G22" i="48"/>
  <c r="G21" i="48"/>
  <c r="G20" i="48"/>
  <c r="G19" i="48"/>
  <c r="G18" i="48"/>
  <c r="G17" i="48"/>
  <c r="G16" i="48"/>
  <c r="G15" i="48"/>
  <c r="G14" i="48"/>
  <c r="G13" i="48"/>
  <c r="G12" i="48"/>
  <c r="G11" i="48"/>
  <c r="G10" i="48"/>
  <c r="G9" i="48"/>
  <c r="G8" i="48"/>
  <c r="G7" i="48"/>
  <c r="H27" i="47"/>
  <c r="F39" i="47"/>
  <c r="F38" i="47"/>
  <c r="O39" i="47" s="1"/>
  <c r="F37" i="47"/>
  <c r="F36" i="47"/>
  <c r="O37" i="47" s="1"/>
  <c r="F35" i="47"/>
  <c r="F34" i="47"/>
  <c r="O35" i="47" s="1"/>
  <c r="F33" i="47"/>
  <c r="F32" i="47"/>
  <c r="O33" i="47" s="1"/>
  <c r="F31" i="47"/>
  <c r="F30" i="47"/>
  <c r="O31" i="47" s="1"/>
  <c r="F29" i="47"/>
  <c r="F28" i="47"/>
  <c r="O29" i="47" s="1"/>
  <c r="F27" i="47"/>
  <c r="F26" i="47"/>
  <c r="O27" i="47" s="1"/>
  <c r="F25" i="47"/>
  <c r="F24" i="47"/>
  <c r="O25" i="47" s="1"/>
  <c r="O40" i="47" s="1"/>
  <c r="F41" i="47"/>
  <c r="F20" i="47"/>
  <c r="F18" i="47"/>
  <c r="F17" i="47"/>
  <c r="O18" i="47" s="1"/>
  <c r="F16" i="47"/>
  <c r="F15" i="47"/>
  <c r="L16" i="47" s="1"/>
  <c r="F14" i="47"/>
  <c r="F13" i="47"/>
  <c r="O14" i="47" s="1"/>
  <c r="F12" i="47"/>
  <c r="F11" i="47"/>
  <c r="O12" i="47" s="1"/>
  <c r="F10" i="47"/>
  <c r="F9" i="47"/>
  <c r="O10" i="47" s="1"/>
  <c r="F8" i="47"/>
  <c r="F7" i="47"/>
  <c r="M8" i="47" s="1"/>
  <c r="L12" i="47"/>
  <c r="I12" i="47"/>
  <c r="N8" i="47"/>
  <c r="G21" i="50" l="1"/>
  <c r="N33" i="50"/>
  <c r="N39" i="50"/>
  <c r="J27" i="50"/>
  <c r="I25" i="50"/>
  <c r="O18" i="50"/>
  <c r="I39" i="50"/>
  <c r="I20" i="50"/>
  <c r="N25" i="50"/>
  <c r="L14" i="50"/>
  <c r="I8" i="50"/>
  <c r="I33" i="50"/>
  <c r="J35" i="50"/>
  <c r="N31" i="50"/>
  <c r="N12" i="50"/>
  <c r="I18" i="50"/>
  <c r="M20" i="50"/>
  <c r="J25" i="50"/>
  <c r="P25" i="50"/>
  <c r="L27" i="50"/>
  <c r="M29" i="50"/>
  <c r="P31" i="50"/>
  <c r="J33" i="50"/>
  <c r="P33" i="50"/>
  <c r="L35" i="50"/>
  <c r="L29" i="50"/>
  <c r="M8" i="50"/>
  <c r="L10" i="50"/>
  <c r="I12" i="50"/>
  <c r="L25" i="50"/>
  <c r="N27" i="50"/>
  <c r="I29" i="50"/>
  <c r="N29" i="50"/>
  <c r="J31" i="50"/>
  <c r="L33" i="50"/>
  <c r="N35" i="50"/>
  <c r="J39" i="50"/>
  <c r="M12" i="50"/>
  <c r="N8" i="50"/>
  <c r="P10" i="50"/>
  <c r="J12" i="50"/>
  <c r="P27" i="50"/>
  <c r="J29" i="50"/>
  <c r="P29" i="50"/>
  <c r="L31" i="50"/>
  <c r="M33" i="50"/>
  <c r="P35" i="50"/>
  <c r="M39" i="50"/>
  <c r="N16" i="50"/>
  <c r="J16" i="50"/>
  <c r="P16" i="50"/>
  <c r="L16" i="50"/>
  <c r="K8" i="50"/>
  <c r="O8" i="50"/>
  <c r="I10" i="50"/>
  <c r="M10" i="50"/>
  <c r="K12" i="50"/>
  <c r="O12" i="50"/>
  <c r="I14" i="50"/>
  <c r="M14" i="50"/>
  <c r="O16" i="50"/>
  <c r="L8" i="50"/>
  <c r="P8" i="50"/>
  <c r="P21" i="50" s="1"/>
  <c r="J10" i="50"/>
  <c r="N10" i="50"/>
  <c r="L12" i="50"/>
  <c r="J14" i="50"/>
  <c r="N14" i="50"/>
  <c r="I16" i="50"/>
  <c r="P18" i="50"/>
  <c r="L18" i="50"/>
  <c r="N18" i="50"/>
  <c r="J18" i="50"/>
  <c r="M18" i="50"/>
  <c r="M16" i="50"/>
  <c r="K10" i="50"/>
  <c r="K14" i="50"/>
  <c r="O14" i="50"/>
  <c r="K16" i="50"/>
  <c r="J20" i="50"/>
  <c r="N20" i="50"/>
  <c r="K25" i="50"/>
  <c r="O25" i="50"/>
  <c r="I27" i="50"/>
  <c r="M27" i="50"/>
  <c r="K29" i="50"/>
  <c r="I31" i="50"/>
  <c r="M31" i="50"/>
  <c r="K33" i="50"/>
  <c r="I35" i="50"/>
  <c r="M35" i="50"/>
  <c r="K39" i="50"/>
  <c r="O39" i="50"/>
  <c r="K20" i="50"/>
  <c r="O20" i="50"/>
  <c r="L39" i="50"/>
  <c r="L20" i="50"/>
  <c r="K27" i="50"/>
  <c r="K31" i="50"/>
  <c r="K35" i="50"/>
  <c r="J67" i="48"/>
  <c r="J51" i="48"/>
  <c r="N81" i="48"/>
  <c r="L55" i="48"/>
  <c r="P59" i="48"/>
  <c r="J47" i="48"/>
  <c r="L51" i="48"/>
  <c r="P55" i="48"/>
  <c r="J63" i="48"/>
  <c r="L67" i="48"/>
  <c r="L47" i="48"/>
  <c r="P51" i="48"/>
  <c r="J59" i="48"/>
  <c r="L63" i="48"/>
  <c r="P67" i="48"/>
  <c r="P47" i="48"/>
  <c r="J55" i="48"/>
  <c r="L59" i="48"/>
  <c r="P63" i="48"/>
  <c r="I81" i="48"/>
  <c r="I53" i="48"/>
  <c r="I57" i="48"/>
  <c r="I69" i="48"/>
  <c r="P81" i="48"/>
  <c r="M47" i="48"/>
  <c r="N49" i="48"/>
  <c r="M51" i="48"/>
  <c r="N53" i="48"/>
  <c r="M55" i="48"/>
  <c r="M59" i="48"/>
  <c r="N61" i="48"/>
  <c r="M63" i="48"/>
  <c r="N65" i="48"/>
  <c r="M67" i="48"/>
  <c r="L81" i="48"/>
  <c r="I65" i="48"/>
  <c r="J81" i="48"/>
  <c r="I47" i="48"/>
  <c r="N47" i="48"/>
  <c r="I51" i="48"/>
  <c r="N51" i="48"/>
  <c r="I55" i="48"/>
  <c r="N55" i="48"/>
  <c r="I59" i="48"/>
  <c r="N59" i="48"/>
  <c r="I63" i="48"/>
  <c r="N63" i="48"/>
  <c r="I67" i="48"/>
  <c r="N67" i="48"/>
  <c r="M81" i="48"/>
  <c r="P18" i="48"/>
  <c r="P26" i="48"/>
  <c r="N45" i="48"/>
  <c r="O49" i="48"/>
  <c r="K49" i="48"/>
  <c r="O57" i="48"/>
  <c r="K57" i="48"/>
  <c r="O61" i="48"/>
  <c r="K61" i="48"/>
  <c r="O69" i="48"/>
  <c r="K69" i="48"/>
  <c r="J45" i="48"/>
  <c r="P49" i="48"/>
  <c r="J53" i="48"/>
  <c r="P57" i="48"/>
  <c r="J61" i="48"/>
  <c r="P65" i="48"/>
  <c r="J69" i="48"/>
  <c r="O12" i="48"/>
  <c r="P20" i="48"/>
  <c r="L49" i="48"/>
  <c r="L57" i="48"/>
  <c r="L61" i="48"/>
  <c r="L69" i="48"/>
  <c r="P22" i="48"/>
  <c r="P30" i="48"/>
  <c r="O45" i="48"/>
  <c r="K45" i="48"/>
  <c r="I45" i="48"/>
  <c r="O53" i="48"/>
  <c r="K53" i="48"/>
  <c r="O65" i="48"/>
  <c r="K65" i="48"/>
  <c r="P45" i="48"/>
  <c r="J49" i="48"/>
  <c r="P53" i="48"/>
  <c r="J57" i="48"/>
  <c r="P61" i="48"/>
  <c r="J65" i="48"/>
  <c r="P69" i="48"/>
  <c r="O16" i="48"/>
  <c r="P24" i="48"/>
  <c r="P28" i="48"/>
  <c r="P32" i="48"/>
  <c r="M45" i="48"/>
  <c r="M49" i="48"/>
  <c r="M53" i="48"/>
  <c r="M57" i="48"/>
  <c r="M61" i="48"/>
  <c r="M65" i="48"/>
  <c r="M69" i="48"/>
  <c r="K47" i="48"/>
  <c r="K51" i="48"/>
  <c r="K55" i="48"/>
  <c r="K59" i="48"/>
  <c r="K63" i="48"/>
  <c r="K67" i="48"/>
  <c r="K81" i="48"/>
  <c r="N40" i="48"/>
  <c r="M18" i="48"/>
  <c r="M22" i="48"/>
  <c r="M26" i="48"/>
  <c r="M30" i="48"/>
  <c r="J22" i="48"/>
  <c r="J26" i="48"/>
  <c r="N10" i="48"/>
  <c r="N18" i="48"/>
  <c r="N22" i="48"/>
  <c r="N26" i="48"/>
  <c r="N30" i="48"/>
  <c r="J18" i="48"/>
  <c r="J30" i="48"/>
  <c r="N14" i="48"/>
  <c r="I18" i="48"/>
  <c r="I22" i="48"/>
  <c r="I26" i="48"/>
  <c r="I30" i="48"/>
  <c r="I20" i="48"/>
  <c r="M20" i="48"/>
  <c r="I28" i="48"/>
  <c r="M32" i="48"/>
  <c r="N20" i="48"/>
  <c r="J24" i="48"/>
  <c r="J28" i="48"/>
  <c r="N32" i="48"/>
  <c r="K18" i="48"/>
  <c r="O18" i="48"/>
  <c r="K20" i="48"/>
  <c r="O20" i="48"/>
  <c r="K22" i="48"/>
  <c r="O22" i="48"/>
  <c r="K24" i="48"/>
  <c r="O24" i="48"/>
  <c r="K26" i="48"/>
  <c r="O26" i="48"/>
  <c r="K28" i="48"/>
  <c r="O28" i="48"/>
  <c r="K30" i="48"/>
  <c r="O30" i="48"/>
  <c r="K32" i="48"/>
  <c r="O32" i="48"/>
  <c r="I24" i="48"/>
  <c r="M24" i="48"/>
  <c r="M28" i="48"/>
  <c r="I32" i="48"/>
  <c r="J20" i="48"/>
  <c r="N24" i="48"/>
  <c r="N28" i="48"/>
  <c r="J32" i="48"/>
  <c r="L18" i="48"/>
  <c r="L20" i="48"/>
  <c r="L22" i="48"/>
  <c r="L24" i="48"/>
  <c r="L26" i="48"/>
  <c r="L28" i="48"/>
  <c r="L30" i="48"/>
  <c r="L32" i="48"/>
  <c r="G41" i="48"/>
  <c r="P8" i="48"/>
  <c r="P12" i="48"/>
  <c r="P16" i="48"/>
  <c r="M12" i="48"/>
  <c r="I8" i="48"/>
  <c r="I12" i="48"/>
  <c r="I16" i="48"/>
  <c r="M8" i="48"/>
  <c r="M16" i="48"/>
  <c r="L8" i="48"/>
  <c r="L12" i="48"/>
  <c r="L16" i="48"/>
  <c r="O10" i="48"/>
  <c r="O14" i="48"/>
  <c r="K40" i="48"/>
  <c r="J8" i="48"/>
  <c r="N8" i="48"/>
  <c r="L10" i="48"/>
  <c r="P10" i="48"/>
  <c r="J12" i="48"/>
  <c r="N12" i="48"/>
  <c r="L14" i="48"/>
  <c r="P14" i="48"/>
  <c r="J16" i="48"/>
  <c r="N16" i="48"/>
  <c r="L40" i="48"/>
  <c r="P40" i="48"/>
  <c r="K14" i="48"/>
  <c r="O40" i="48"/>
  <c r="K8" i="48"/>
  <c r="O8" i="48"/>
  <c r="I10" i="48"/>
  <c r="M10" i="48"/>
  <c r="K12" i="48"/>
  <c r="I14" i="48"/>
  <c r="M14" i="48"/>
  <c r="K16" i="48"/>
  <c r="I40" i="48"/>
  <c r="M40" i="48"/>
  <c r="K10" i="48"/>
  <c r="J10" i="48"/>
  <c r="J14" i="48"/>
  <c r="J40" i="48"/>
  <c r="H8" i="47"/>
  <c r="O8" i="47"/>
  <c r="N12" i="47"/>
  <c r="L27" i="47"/>
  <c r="H35" i="47"/>
  <c r="J8" i="47"/>
  <c r="L8" i="47"/>
  <c r="J12" i="47"/>
  <c r="L35" i="47"/>
  <c r="H18" i="47"/>
  <c r="H31" i="47"/>
  <c r="H39" i="47"/>
  <c r="K8" i="47"/>
  <c r="H12" i="47"/>
  <c r="M12" i="47"/>
  <c r="L31" i="47"/>
  <c r="L39" i="47"/>
  <c r="L25" i="47"/>
  <c r="H29" i="47"/>
  <c r="H37" i="47"/>
  <c r="H40" i="47" s="1"/>
  <c r="L18" i="47"/>
  <c r="I25" i="47"/>
  <c r="M25" i="47"/>
  <c r="I27" i="47"/>
  <c r="I40" i="47" s="1"/>
  <c r="M27" i="47"/>
  <c r="I29" i="47"/>
  <c r="M29" i="47"/>
  <c r="I31" i="47"/>
  <c r="M31" i="47"/>
  <c r="I33" i="47"/>
  <c r="M33" i="47"/>
  <c r="I35" i="47"/>
  <c r="M35" i="47"/>
  <c r="I37" i="47"/>
  <c r="M37" i="47"/>
  <c r="I39" i="47"/>
  <c r="M39" i="47"/>
  <c r="H25" i="47"/>
  <c r="L29" i="47"/>
  <c r="L33" i="47"/>
  <c r="H14" i="47"/>
  <c r="J25" i="47"/>
  <c r="N25" i="47"/>
  <c r="J27" i="47"/>
  <c r="N27" i="47"/>
  <c r="J29" i="47"/>
  <c r="N29" i="47"/>
  <c r="J31" i="47"/>
  <c r="N31" i="47"/>
  <c r="J33" i="47"/>
  <c r="N33" i="47"/>
  <c r="J35" i="47"/>
  <c r="N35" i="47"/>
  <c r="J37" i="47"/>
  <c r="N37" i="47"/>
  <c r="J39" i="47"/>
  <c r="N39" i="47"/>
  <c r="H33" i="47"/>
  <c r="L37" i="47"/>
  <c r="K10" i="47"/>
  <c r="L14" i="47"/>
  <c r="K25" i="47"/>
  <c r="K27" i="47"/>
  <c r="K29" i="47"/>
  <c r="K31" i="47"/>
  <c r="K33" i="47"/>
  <c r="K35" i="47"/>
  <c r="K37" i="47"/>
  <c r="K39" i="47"/>
  <c r="J16" i="47"/>
  <c r="F40" i="47"/>
  <c r="F42" i="47" s="1"/>
  <c r="M16" i="47"/>
  <c r="N16" i="47"/>
  <c r="I16" i="47"/>
  <c r="M10" i="47"/>
  <c r="I14" i="47"/>
  <c r="M14" i="47"/>
  <c r="I18" i="47"/>
  <c r="M18" i="47"/>
  <c r="I10" i="47"/>
  <c r="N10" i="47"/>
  <c r="J14" i="47"/>
  <c r="N14" i="47"/>
  <c r="N19" i="47" s="1"/>
  <c r="J18" i="47"/>
  <c r="N18" i="47"/>
  <c r="F19" i="47"/>
  <c r="F21" i="47" s="1"/>
  <c r="K16" i="47"/>
  <c r="O16" i="47"/>
  <c r="I8" i="47"/>
  <c r="J10" i="47"/>
  <c r="K12" i="47"/>
  <c r="K14" i="47"/>
  <c r="K18" i="47"/>
  <c r="H16" i="47"/>
  <c r="O19" i="47"/>
  <c r="H10" i="47"/>
  <c r="L10" i="47"/>
  <c r="L50" i="45"/>
  <c r="O46" i="45"/>
  <c r="N46" i="45"/>
  <c r="D57" i="45"/>
  <c r="M46" i="45"/>
  <c r="D25" i="45"/>
  <c r="D14" i="45"/>
  <c r="K41" i="48" l="1"/>
  <c r="N41" i="48"/>
  <c r="I41" i="48"/>
  <c r="P41" i="48"/>
  <c r="L41" i="48"/>
  <c r="J41" i="48"/>
  <c r="M41" i="48"/>
  <c r="O41" i="48"/>
  <c r="D21" i="41"/>
  <c r="D11" i="51"/>
  <c r="D12" i="51" s="1"/>
  <c r="D11" i="41"/>
  <c r="M21" i="50"/>
  <c r="I21" i="50"/>
  <c r="O21" i="50"/>
  <c r="L21" i="50"/>
  <c r="K21" i="50"/>
  <c r="N21" i="50"/>
  <c r="J21" i="50"/>
  <c r="L40" i="47"/>
  <c r="L19" i="47"/>
  <c r="N40" i="47"/>
  <c r="M40" i="47"/>
  <c r="K40" i="47"/>
  <c r="J40" i="47"/>
  <c r="K19" i="47"/>
  <c r="J19" i="47"/>
  <c r="I19" i="47"/>
  <c r="M19" i="47"/>
  <c r="H19" i="47"/>
  <c r="L49" i="45"/>
  <c r="L2" i="45" s="1"/>
  <c r="F11" i="51" l="1"/>
  <c r="F12" i="51" s="1"/>
  <c r="F14" i="51" s="1"/>
  <c r="F21" i="41"/>
  <c r="K21" i="41"/>
  <c r="K11" i="51"/>
  <c r="K12" i="51" s="1"/>
  <c r="K14" i="51" s="1"/>
  <c r="L21" i="41"/>
  <c r="L11" i="51"/>
  <c r="L12" i="51" s="1"/>
  <c r="L14" i="51" s="1"/>
  <c r="E11" i="51"/>
  <c r="E12" i="51" s="1"/>
  <c r="E14" i="51" s="1"/>
  <c r="E21" i="41"/>
  <c r="J11" i="51"/>
  <c r="J12" i="51" s="1"/>
  <c r="J14" i="51" s="1"/>
  <c r="J21" i="41"/>
  <c r="H21" i="41"/>
  <c r="H11" i="51"/>
  <c r="H12" i="51" s="1"/>
  <c r="H14" i="51" s="1"/>
  <c r="I11" i="51"/>
  <c r="I12" i="51" s="1"/>
  <c r="I14" i="51" s="1"/>
  <c r="I21" i="41"/>
  <c r="G21" i="41"/>
  <c r="G11" i="51"/>
  <c r="G12" i="51" s="1"/>
  <c r="G14" i="51" s="1"/>
  <c r="F11" i="41"/>
  <c r="K11" i="41"/>
  <c r="G11" i="41"/>
  <c r="E11" i="41"/>
  <c r="I11" i="41"/>
  <c r="L11" i="41"/>
  <c r="J11" i="41"/>
  <c r="H11" i="41"/>
  <c r="L51" i="45"/>
  <c r="D76" i="48" s="1"/>
  <c r="G76" i="48" s="1"/>
  <c r="N77" i="48" l="1"/>
  <c r="I77" i="48"/>
  <c r="K77" i="48"/>
  <c r="L77" i="48"/>
  <c r="M77" i="48"/>
  <c r="O77" i="48"/>
  <c r="J77" i="48"/>
  <c r="P77" i="48"/>
  <c r="L52" i="45"/>
  <c r="F10" i="40" l="1"/>
  <c r="G78" i="48" l="1"/>
  <c r="G82" i="48" l="1"/>
  <c r="D18" i="41" s="1"/>
  <c r="D19" i="41" s="1"/>
  <c r="D22" i="41" s="1"/>
  <c r="D36" i="41" s="1"/>
  <c r="K79" i="48"/>
  <c r="P79" i="48"/>
  <c r="N79" i="48"/>
  <c r="L79" i="48"/>
  <c r="J79" i="48"/>
  <c r="O79" i="48"/>
  <c r="I79" i="48"/>
  <c r="M79" i="48"/>
  <c r="O37" i="50"/>
  <c r="O40" i="50" s="1"/>
  <c r="G40" i="50"/>
  <c r="J37" i="50"/>
  <c r="J40" i="50" s="1"/>
  <c r="M37" i="50"/>
  <c r="M40" i="50" s="1"/>
  <c r="L37" i="50"/>
  <c r="L40" i="50" s="1"/>
  <c r="K37" i="50"/>
  <c r="K40" i="50" s="1"/>
  <c r="N37" i="50"/>
  <c r="N40" i="50" s="1"/>
  <c r="P37" i="50"/>
  <c r="P40" i="50" s="1"/>
  <c r="I37" i="50"/>
  <c r="I40" i="50" s="1"/>
  <c r="I82" i="48" l="1"/>
  <c r="E18" i="41" s="1"/>
  <c r="E19" i="41" s="1"/>
  <c r="E22" i="41" s="1"/>
  <c r="E36" i="41" s="1"/>
  <c r="N82" i="48"/>
  <c r="J18" i="41" s="1"/>
  <c r="J19" i="41" s="1"/>
  <c r="J22" i="41" s="1"/>
  <c r="J36" i="41" s="1"/>
  <c r="O82" i="48"/>
  <c r="K18" i="41" s="1"/>
  <c r="K19" i="41" s="1"/>
  <c r="K22" i="41" s="1"/>
  <c r="K36" i="41" s="1"/>
  <c r="P82" i="48"/>
  <c r="L18" i="41" s="1"/>
  <c r="L19" i="41" s="1"/>
  <c r="L22" i="41" s="1"/>
  <c r="L36" i="41" s="1"/>
  <c r="J82" i="48"/>
  <c r="F18" i="41" s="1"/>
  <c r="F19" i="41" s="1"/>
  <c r="F22" i="41" s="1"/>
  <c r="F36" i="41" s="1"/>
  <c r="K82" i="48"/>
  <c r="G18" i="41" s="1"/>
  <c r="G19" i="41" s="1"/>
  <c r="G22" i="41" s="1"/>
  <c r="G36" i="41" s="1"/>
  <c r="M82" i="48"/>
  <c r="I18" i="41" s="1"/>
  <c r="I19" i="41" s="1"/>
  <c r="I22" i="41" s="1"/>
  <c r="I36" i="41" s="1"/>
  <c r="L82" i="48"/>
  <c r="H18" i="41" s="1"/>
  <c r="H19" i="41" s="1"/>
  <c r="H22" i="41" s="1"/>
  <c r="H36" i="41" s="1"/>
  <c r="D30" i="41"/>
  <c r="F20" i="51"/>
  <c r="F21" i="51" s="1"/>
  <c r="F23" i="51" s="1"/>
  <c r="D20" i="51"/>
  <c r="D21" i="51" s="1"/>
  <c r="K20" i="51"/>
  <c r="K21" i="51" s="1"/>
  <c r="K23" i="51" s="1"/>
  <c r="J12" i="41"/>
  <c r="H12" i="41"/>
  <c r="E12" i="41"/>
  <c r="G12" i="41"/>
  <c r="L12" i="41"/>
  <c r="I12" i="41"/>
  <c r="K12" i="41"/>
  <c r="F12" i="41"/>
  <c r="D12" i="41"/>
  <c r="E20" i="51" l="1"/>
  <c r="E21" i="51" s="1"/>
  <c r="E23" i="51" s="1"/>
  <c r="G20" i="51"/>
  <c r="G21" i="51" s="1"/>
  <c r="G23" i="51" s="1"/>
  <c r="L20" i="51"/>
  <c r="L21" i="51" s="1"/>
  <c r="L23" i="51" s="1"/>
  <c r="I30" i="41"/>
  <c r="I31" i="41" s="1"/>
  <c r="L30" i="41"/>
  <c r="L31" i="41" s="1"/>
  <c r="G30" i="41"/>
  <c r="G31" i="41" s="1"/>
  <c r="J30" i="41"/>
  <c r="J31" i="41" s="1"/>
  <c r="H30" i="41"/>
  <c r="H31" i="41" s="1"/>
  <c r="H37" i="41"/>
  <c r="K37" i="41"/>
  <c r="K30" i="41"/>
  <c r="K31" i="41" s="1"/>
  <c r="F30" i="41"/>
  <c r="F31" i="41" s="1"/>
  <c r="E37" i="41"/>
  <c r="E30" i="41"/>
  <c r="E31" i="41" s="1"/>
  <c r="J20" i="51"/>
  <c r="J21" i="51" s="1"/>
  <c r="J23" i="51" s="1"/>
  <c r="H20" i="51"/>
  <c r="H21" i="51" s="1"/>
  <c r="H23" i="51" s="1"/>
  <c r="I20" i="51"/>
  <c r="I21" i="51" s="1"/>
  <c r="I23" i="51" s="1"/>
  <c r="G37" i="41"/>
  <c r="J37" i="41"/>
  <c r="F37" i="41"/>
  <c r="E32" i="41" l="1"/>
  <c r="F32" i="41" s="1"/>
  <c r="G32" i="41" s="1"/>
  <c r="H32" i="41" s="1"/>
  <c r="I32" i="41" s="1"/>
  <c r="J32" i="41" s="1"/>
  <c r="K32" i="41" s="1"/>
  <c r="L32" i="41" s="1"/>
  <c r="C33" i="41"/>
  <c r="L37" i="41"/>
  <c r="C31" i="41"/>
  <c r="I37" i="41"/>
  <c r="E38" i="41"/>
  <c r="C39" i="41" l="1"/>
  <c r="C37" i="41"/>
  <c r="C32" i="41"/>
  <c r="F38" i="41"/>
  <c r="G38" i="41" s="1"/>
  <c r="H38" i="41" s="1"/>
  <c r="I38" i="41" s="1"/>
  <c r="J38" i="41" s="1"/>
  <c r="K38" i="41" s="1"/>
  <c r="L38" i="41" s="1"/>
  <c r="C38"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F105" authorId="0" shapeId="0" xr:uid="{6EB7C962-6265-40D0-A33B-BF054B779D92}">
      <text>
        <r>
          <rPr>
            <sz val="10"/>
            <color indexed="81"/>
            <rFont val="Arial"/>
            <family val="2"/>
          </rPr>
          <t>This section is intended to help think through where the required capital will come from.</t>
        </r>
      </text>
    </comment>
    <comment ref="F106" authorId="0" shapeId="0" xr:uid="{40113A61-C0EF-441F-BF8A-0804BC8263E4}">
      <text>
        <r>
          <rPr>
            <sz val="10"/>
            <color indexed="81"/>
            <rFont val="Arial"/>
            <family val="2"/>
          </rPr>
          <t xml:space="preserve">This amount will not need to be borrowed, so it will not need to be sourced from the other providers of capital listed below. </t>
        </r>
      </text>
    </comment>
    <comment ref="F107" authorId="0" shapeId="0" xr:uid="{34F1E873-53DC-4489-84C2-53768E5B0F49}">
      <text>
        <r>
          <rPr>
            <sz val="10"/>
            <color indexed="81"/>
            <rFont val="Arial"/>
            <family val="2"/>
          </rPr>
          <t>Depending on the company size, sector, maturity and business model, funds for some sustainability projects may be provided by crowdfunding, contest awards, angel investors, NGOs, venture capitalists, trade associations, or microfinancing.</t>
        </r>
      </text>
    </comment>
    <comment ref="F108" authorId="0" shapeId="0" xr:uid="{623E817D-43B0-41FE-8A8B-69364254DF70}">
      <text>
        <r>
          <rPr>
            <sz val="10"/>
            <color indexed="81"/>
            <rFont val="Arial"/>
            <family val="2"/>
          </rPr>
          <t xml:space="preserve">The company may be eligible for a preferred borrowing rate or a sustainability-linked loan, as a responsible sustainable company. </t>
        </r>
      </text>
    </comment>
    <comment ref="F109" authorId="0" shapeId="0" xr:uid="{353E203D-BE0F-41F5-BCF1-31F2D817F96F}">
      <text>
        <r>
          <rPr>
            <sz val="10"/>
            <color indexed="81"/>
            <rFont val="Arial"/>
            <family val="2"/>
          </rPr>
          <t>Bonds issued in support of some sustainability projects may qualify as green bonds which provide tax exemption and tax credits to investors.</t>
        </r>
      </text>
    </comment>
    <comment ref="F110" authorId="0" shapeId="0" xr:uid="{00577B1C-C6F0-4069-B21B-25A04FCCB274}">
      <text>
        <r>
          <rPr>
            <sz val="10"/>
            <color indexed="81"/>
            <rFont val="Arial"/>
            <family val="2"/>
          </rPr>
          <t xml:space="preserve">The projects may attract impact investors seeking sustainability leaders. </t>
        </r>
      </text>
    </comment>
    <comment ref="F111" authorId="0" shapeId="0" xr:uid="{69BC50AD-F190-4390-B5ED-1E4B27E4EB8F}">
      <text>
        <r>
          <rPr>
            <sz val="10"/>
            <color indexed="81"/>
            <rFont val="Arial"/>
            <family val="2"/>
          </rPr>
          <t>e.g., Zero-down solar options avoid upfront costs: solar leases, power purchase agreements (PPAs), and solar loans; may also be available for wind installations</t>
        </r>
      </text>
    </comment>
    <comment ref="F112" authorId="0" shapeId="0" xr:uid="{8A5E4AE6-C34E-428B-8530-0FA65FC6E800}">
      <text>
        <r>
          <rPr>
            <sz val="10"/>
            <color indexed="81"/>
            <rFont val="Arial"/>
            <family val="2"/>
          </rPr>
          <t xml:space="preserve">Use proceeds from the sale or trade-in of obsolete company-owned equipment / vehicles / facilities and divestitures of company divisions or subsidiaries. </t>
        </r>
      </text>
    </comment>
    <comment ref="F113" authorId="0" shapeId="0" xr:uid="{141638C4-88D7-42F7-BD4A-8828F80F0848}">
      <text>
        <r>
          <rPr>
            <sz val="10"/>
            <color indexed="81"/>
            <rFont val="Arial"/>
            <family val="2"/>
          </rPr>
          <t xml:space="preserve">Some sustainability projects or tasks may be funded within current budget reallocations or other creative financing and accounting approaches. </t>
        </r>
      </text>
    </comment>
    <comment ref="F114" authorId="0" shapeId="0" xr:uid="{91510E29-A51E-49CF-973E-930D46FEB4A9}">
      <text>
        <r>
          <rPr>
            <sz val="10"/>
            <color indexed="81"/>
            <rFont val="Arial"/>
            <family val="2"/>
          </rPr>
          <t>Be creative.   :-)</t>
        </r>
      </text>
    </comment>
    <comment ref="F115" authorId="0" shapeId="0" xr:uid="{7FFC495C-C132-4A01-A40D-D58FFA0C1A52}">
      <text>
        <r>
          <rPr>
            <sz val="10"/>
            <color indexed="81"/>
            <rFont val="Arial"/>
            <family val="2"/>
          </rPr>
          <t>This is a progress report on funding.</t>
        </r>
      </text>
    </comment>
    <comment ref="F116" authorId="0" shapeId="0" xr:uid="{CFF28E75-FDFC-4750-9305-ACDE387531D4}">
      <text>
        <r>
          <rPr>
            <sz val="10"/>
            <color indexed="81"/>
            <rFont val="Arial"/>
            <family val="2"/>
          </rPr>
          <t>Do a reasonable check on this number with  Finance and document any concerns.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H6" authorId="0" shapeId="0" xr:uid="{2A39D29E-E3CB-404D-9EB1-B427F2B546FA}">
      <text>
        <r>
          <rPr>
            <sz val="10"/>
            <color indexed="81"/>
            <rFont val="Arial"/>
            <family val="2"/>
          </rPr>
          <t>This is the normal way to monetize risks. That is:  
(potential financial impact if it were to happen) x (probability of the impact happening within the scenario / project timeframe).</t>
        </r>
      </text>
    </comment>
    <comment ref="H7" authorId="0" shapeId="0" xr:uid="{CB8B2347-1A03-4405-9E7A-54F5A3DDF0C4}">
      <text>
        <r>
          <rPr>
            <sz val="10"/>
            <color indexed="81"/>
            <rFont val="Arial"/>
            <family val="2"/>
          </rPr>
          <t xml:space="preserve">This is the potential percentage decrease in the value of company real estate / facilities / buildings in locations that are in high-risk zones for severe weather events, or because they have not been retrofitted to green / net-zero facility standards.
Work with Finance and Real Estate to document data sources, estimation methodology and assumptions.
</t>
        </r>
      </text>
    </comment>
    <comment ref="H9" authorId="0" shapeId="0" xr:uid="{976CA09A-61C4-471D-A2D6-955B4342BF5D}">
      <text>
        <r>
          <rPr>
            <sz val="10"/>
            <color indexed="81"/>
            <rFont val="Arial"/>
            <family val="2"/>
          </rPr>
          <t>This is the potential percentage decrease in the value of these company assets due to their GHG emissions.
Work with Finance to document data sources, estimation methodology and assumptions.</t>
        </r>
      </text>
    </comment>
    <comment ref="H11" authorId="0" shapeId="0" xr:uid="{71281DF6-98F3-42E8-B3C1-95F65576CA54}">
      <text>
        <r>
          <rPr>
            <sz val="10"/>
            <color indexed="81"/>
            <rFont val="Arial"/>
            <family val="2"/>
          </rPr>
          <t>This is the potential decrease in the value of outdated, inefficient, GHG-emitting company-owned equipment.
Work with Finance to document data sources, estimation methodology and assumptions.</t>
        </r>
      </text>
    </comment>
    <comment ref="H13" authorId="0" shapeId="0" xr:uid="{90461BEF-3B04-46A8-A344-65100CDD1F1C}">
      <text>
        <r>
          <rPr>
            <sz val="10"/>
            <color indexed="81"/>
            <rFont val="Arial"/>
            <family val="2"/>
          </rPr>
          <t>Several studies show how attention to material CSR / sustainability areas strongly correlates with higher share price / market value. (https://tinyurl.com/yc84pxhy) By not selecting companies that perform well on material social and environmental issues, like climate change, companies may miss the opportunity to increase the value of their investment portfolios. 
Work with Finance and Investor Relations to document data sources, estimation methodology and assumptions.</t>
        </r>
      </text>
    </comment>
    <comment ref="H15" authorId="0" shapeId="0" xr:uid="{CD54EAC7-B127-43F7-9E7E-DF69CE827605}">
      <text>
        <r>
          <rPr>
            <sz val="10"/>
            <color indexed="81"/>
            <rFont val="Arial"/>
            <family val="2"/>
          </rPr>
          <t xml:space="preserve">This is the potential impact on the value of company shares held  by the company, due to a lowered company reputation with investors for not approving a sustainability-related project.  Companies with poor sustainability track records may be considered risky investments by investors who value well-governed sustainable companies.
Work with Finance to document data sources, estimation methodology and assumptions.
</t>
        </r>
      </text>
    </comment>
    <comment ref="H17" authorId="0" shapeId="0" xr:uid="{2E31CFEA-A3EF-434B-B7B7-8037EB922C19}">
      <text>
        <r>
          <rPr>
            <sz val="10"/>
            <color indexed="81"/>
            <rFont val="Arial"/>
            <family val="2"/>
          </rPr>
          <t>Climate-unfriendly products in inventory or reserves may be devalued / impaired because of new regulations / mandates, changing customer preferences, or lower demand  (e.g., product inventory, fossil fuel reserves)
Work with Finance to document data sources, estimation methodology and assumptions.</t>
        </r>
      </text>
    </comment>
    <comment ref="H19" authorId="0" shapeId="0" xr:uid="{B038A277-D569-4A94-AA4B-0A1C30A84A9E}">
      <text>
        <r>
          <rPr>
            <sz val="10"/>
            <color indexed="81"/>
            <rFont val="Arial"/>
            <family val="2"/>
          </rPr>
          <t xml:space="preserve">Brainstorm with Finance to identify direct or indirect negative impacts of climate change on other assets. </t>
        </r>
      </text>
    </comment>
    <comment ref="H21" authorId="0" shapeId="0" xr:uid="{DCF5963B-7BAD-4EDE-89FA-1A0C4990F5C1}">
      <text>
        <r>
          <rPr>
            <sz val="10"/>
            <color indexed="81"/>
            <rFont val="Arial"/>
            <family val="2"/>
          </rPr>
          <t>Do a reasonableness check on this value with Finance and address any concerns.</t>
        </r>
      </text>
    </comment>
    <comment ref="H23" authorId="0" shapeId="0" xr:uid="{5034B710-6DF5-42D0-A14F-8DDED122A025}">
      <text>
        <r>
          <rPr>
            <sz val="10"/>
            <color indexed="81"/>
            <rFont val="Arial"/>
            <family val="2"/>
          </rPr>
          <t>This table shows the potential increase in value associated with each line item, within the assessment / Project 50x30 timeframe.</t>
        </r>
      </text>
    </comment>
    <comment ref="H24" authorId="0" shapeId="0" xr:uid="{771AC158-CFB6-4A79-B95A-13BD97BCDEE0}">
      <text>
        <r>
          <rPr>
            <sz val="10"/>
            <color indexed="81"/>
            <rFont val="Arial"/>
            <family val="2"/>
          </rPr>
          <t xml:space="preserve">This is the potential percentage increase in the value of company real estate / facilities / buildings due to efforts associated with the net-zero project.   
* Green / net-zero building retrofits increase the facilities' value. Green, daylit buildings are worth more because of their energy efficiency and because of the increased productivity of employees working in green buildings. 
* Facilities that are hardened against severe weather events that are likely in their location are worth more.
* Net-zero production process improvements may also reduce pollution and waste inside and outside company facilities, increasing the value of the buildings and properties. 
* If the project improves the well-being of employees and local communities (e.g., supports climate change-ready infrastructure, hardening of neighborhoods and industrial parks against severe weather events) the community will be a more attractive location for people and companies to locate, which could drive up the value of real estate in the community, including the value of the company's facilities. 
Work with Finance and Real Estate to document data sources, estimation methodology and assumptions.
</t>
        </r>
      </text>
    </comment>
    <comment ref="H26" authorId="0" shapeId="0" xr:uid="{EFEB3572-314E-4D15-8080-8B07934BD07D}">
      <text>
        <r>
          <rPr>
            <sz val="10"/>
            <color indexed="81"/>
            <rFont val="Arial"/>
            <family val="2"/>
          </rPr>
          <t>This is the potential percentage increase in the value of these company assets due to replacing company-owned vehicles or fleets with more energy-efficient, slower-depreciating electric vehicles. 
Work with Finance to document data sources, estimation methodology and assumptions.</t>
        </r>
      </text>
    </comment>
    <comment ref="H28" authorId="0" shapeId="0" xr:uid="{80E84308-F24A-4DA9-9878-DA05503CAAA6}">
      <text>
        <r>
          <rPr>
            <sz val="10"/>
            <color indexed="81"/>
            <rFont val="Arial"/>
            <family val="2"/>
          </rPr>
          <t>This is the potential percentage increase in the value of company-owned equipment with new, more energy-efficient, slower-depreciating electric equipment
Work with Finance to document data sources, estimation methodology and assumptions.</t>
        </r>
      </text>
    </comment>
    <comment ref="H30" authorId="0" shapeId="0" xr:uid="{93EE6B17-7E28-491A-9769-0F638843554B}">
      <text>
        <r>
          <rPr>
            <sz val="10"/>
            <color indexed="81"/>
            <rFont val="Arial"/>
            <family val="2"/>
          </rPr>
          <t>The potential percentage increase in the value of these company assets as a byproduct of this project.
Several studies show how attention to material CSR / sustainability areas strongly correlates with higher share price / market value. (https://tinyurl.com/yc84pxhy) By selecting companies that perform well on material social and environmental issues, like climate change, companies may increase the value of their investment portfolios. 
Work with Finance and Investor Relations to document data sources, estimation methodology and assumptions.</t>
        </r>
      </text>
    </comment>
    <comment ref="H32" authorId="0" shapeId="0" xr:uid="{32095BE0-31AE-41A1-8DEE-AEE7474D4846}">
      <text>
        <r>
          <rPr>
            <sz val="10"/>
            <color indexed="81"/>
            <rFont val="Arial"/>
            <family val="2"/>
          </rPr>
          <t>This is the potential percentage increase in the market value of company stock held by the company, as a result of the project.
Several studies show how attention to material CSR / sustainability areas strongly correlates with higher share price / market value. By performing well on material sustainability issues, companies may increase their market value. 
Work with Finance to document data sources, estimation methodology and assumptions.</t>
        </r>
      </text>
    </comment>
    <comment ref="H34" authorId="0" shapeId="0" xr:uid="{B24E36C0-9B56-4EE1-B695-B63432EC9558}">
      <text>
        <r>
          <rPr>
            <sz val="10"/>
            <color indexed="81"/>
            <rFont val="Arial"/>
            <family val="2"/>
          </rPr>
          <t>Climate-unfriendly products in inventory or reserves may be devalued / impaired because of new regulations / mandates, changing customer preferences, or lower demand. (e.g., product inventory, fossil fuel reserves) 
This will happen, regardless of the project.
Work with Finance to document data sources, estimation methodology and assumptions.</t>
        </r>
      </text>
    </comment>
    <comment ref="H36" authorId="0" shapeId="0" xr:uid="{D96EE2E8-4F8B-43DE-84C4-DDC7B57563BC}">
      <text>
        <r>
          <rPr>
            <sz val="10"/>
            <color indexed="81"/>
            <rFont val="Arial"/>
            <family val="2"/>
          </rPr>
          <t>Some capital for Project 50x30 will need to be sourced from the market. The amount is the total capital required for Project 50x30 minus the amount sourced from internal capital reserves, as shown on the Project 50x30 page.
Work with Finance to document data sources, estimation methodology and assumptions.</t>
        </r>
      </text>
    </comment>
    <comment ref="H38" authorId="0" shapeId="0" xr:uid="{51EFC948-6DBC-430A-81F0-5961D5057111}">
      <text>
        <r>
          <rPr>
            <sz val="10"/>
            <color indexed="81"/>
            <rFont val="Arial"/>
            <family val="2"/>
          </rPr>
          <t xml:space="preserve">Brainstorm with Finance to identify direct or indirect impacts of climate change on other assets. </t>
        </r>
      </text>
    </comment>
    <comment ref="H40" authorId="0" shapeId="0" xr:uid="{499F9FDB-A8D4-43DC-96F1-F2BDDBB0A798}">
      <text>
        <r>
          <rPr>
            <sz val="10"/>
            <color indexed="81"/>
            <rFont val="Arial"/>
            <family val="2"/>
          </rPr>
          <t>Do a reasonableness check on this value with Finance and address any concerns.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G6" authorId="0" shapeId="0" xr:uid="{B4620A47-4D8C-4856-8137-E2A97BC2221B}">
      <text>
        <r>
          <rPr>
            <sz val="10"/>
            <color indexed="81"/>
            <rFont val="Arial"/>
            <family val="2"/>
          </rPr>
          <t>This is the normal way to monetize risks. That is:  
(potential financial impact if it were to happen) x (probability of the impact happening within the scenario / project timeframe).</t>
        </r>
      </text>
    </comment>
    <comment ref="G7" authorId="0" shapeId="0" xr:uid="{6CAF5EB1-B2C9-4B54-B785-8D8CFB36ACE5}">
      <text>
        <r>
          <rPr>
            <sz val="10"/>
            <color indexed="81"/>
            <rFont val="Arial"/>
            <family val="2"/>
          </rPr>
          <t xml:space="preserve">As concern about climate change grows, customers want to buy from companies that support their purpose, values and strategic goals related to climate change. If a company / supplier is not working toward net-zero, it may be targeted by activist NGOs, resulting in a damaged reputation, weaker social license to operate, and lost customers.
Also, large buyers are increasingly using </t>
        </r>
        <r>
          <rPr>
            <b/>
            <sz val="10"/>
            <color indexed="81"/>
            <rFont val="Arial"/>
            <family val="2"/>
          </rPr>
          <t xml:space="preserve">sustainable procurement </t>
        </r>
        <r>
          <rPr>
            <sz val="10"/>
            <color indexed="81"/>
            <rFont val="Arial"/>
            <family val="2"/>
          </rPr>
          <t xml:space="preserve">which gives preferential treatment to the </t>
        </r>
        <r>
          <rPr>
            <i/>
            <sz val="10"/>
            <color indexed="81"/>
            <rFont val="Arial"/>
            <family val="2"/>
          </rPr>
          <t xml:space="preserve">most sustainable suppliers </t>
        </r>
        <r>
          <rPr>
            <sz val="10"/>
            <color indexed="81"/>
            <rFont val="Arial"/>
            <family val="2"/>
          </rPr>
          <t>that produce the most sustainable goods and services. If a company does not commit to net-zero, it may lose to more sustainable competitors that do.  
Estimating this risk is a collaborative effort with the Marketing department. Document data sources, estimation methodology and assumptions.</t>
        </r>
      </text>
    </comment>
    <comment ref="G9" authorId="0" shapeId="0" xr:uid="{7F8EAFD2-B261-4D00-943F-EA9DBE6F66C3}">
      <text>
        <r>
          <rPr>
            <sz val="10"/>
            <color indexed="81"/>
            <rFont val="Arial"/>
            <family val="2"/>
          </rPr>
          <t xml:space="preserve">This is reduced revenue due to less market demand / lower customer preference for product and services with problematic climate-related attributes. (e.g., carbon intensity, GHG emissions, water intensity)
Large buyers are increasingly using </t>
        </r>
        <r>
          <rPr>
            <b/>
            <sz val="10"/>
            <color indexed="81"/>
            <rFont val="Arial"/>
            <family val="2"/>
          </rPr>
          <t xml:space="preserve">sustainable procurement </t>
        </r>
        <r>
          <rPr>
            <sz val="10"/>
            <color indexed="81"/>
            <rFont val="Arial"/>
            <family val="2"/>
          </rPr>
          <t>which gives preferential treatment to the most sustainable suppliers that produce the</t>
        </r>
        <r>
          <rPr>
            <i/>
            <sz val="10"/>
            <color indexed="81"/>
            <rFont val="Arial"/>
            <family val="2"/>
          </rPr>
          <t xml:space="preserve"> most sustainable goods and services.</t>
        </r>
        <r>
          <rPr>
            <sz val="10"/>
            <color indexed="81"/>
            <rFont val="Arial"/>
            <family val="2"/>
          </rPr>
          <t xml:space="preserve"> If a company does not produce climate-friendly products and services, it may lose to competitors that do.  
Estimating this risk is a collaborative effort with the Marketing department. Document data sources, estimation methodology and assumptions.</t>
        </r>
      </text>
    </comment>
    <comment ref="G11" authorId="0" shapeId="0" xr:uid="{43D9B4AB-276E-436A-B0FD-D74A63260255}">
      <text>
        <r>
          <rPr>
            <sz val="10"/>
            <color indexed="81"/>
            <rFont val="Arial"/>
            <family val="2"/>
          </rPr>
          <t>As concern about climate change grows, governments may implement new regulations intended to discourage the use of products and services that contribute to the climate crisis. These regulations may put the company's current revenue streams from such products in jeopardy.
Estimating this risk is a collaborative effort with the Marketing department. Document data sources, estimation methodology and assumptions.</t>
        </r>
      </text>
    </comment>
    <comment ref="G13" authorId="0" shapeId="0" xr:uid="{FE879591-A17D-45AD-9660-3E7B16726EFA}">
      <text>
        <r>
          <rPr>
            <sz val="10"/>
            <color indexed="81"/>
            <rFont val="Arial"/>
            <family val="2"/>
          </rPr>
          <t>As competitors reconfigure their product lines with more climate-friendly products that provide similar functions, their new products may be more attractive to the company's customers, resulting in decreased sales.
Estimating this risk is a collaborative effort with the Marketing department. Document data sources, estimation methodology and assumptions.</t>
        </r>
      </text>
    </comment>
    <comment ref="G15" authorId="0" shapeId="0" xr:uid="{84256E4C-134F-4A6C-B802-997A860F1EC2}">
      <text>
        <r>
          <rPr>
            <sz val="10"/>
            <color indexed="81"/>
            <rFont val="Arial"/>
            <family val="2"/>
          </rPr>
          <t>As global supply chains experience increasingly severe acute and chronic weather events, supplier operations and transportation routes may be disrupted. This disrupts company production, which disrupts revenue streams for products that rely on materials, goods and services from those disrupted supply chains. 
Estimating this risk is a collaborative effort with the Marketing, Operations, and Procurement departments. Document data sources, estimation methodology and assumptions.</t>
        </r>
      </text>
    </comment>
    <comment ref="G17" authorId="0" shapeId="0" xr:uid="{FFAB32C3-ECC7-464D-BF84-2F1BD6FA60BF}">
      <text>
        <r>
          <rPr>
            <sz val="10"/>
            <color indexed="81"/>
            <rFont val="Arial"/>
            <family val="2"/>
          </rPr>
          <t xml:space="preserve">Identifying and estimating additional risks to revenue is a collaborative effort with the Marketing department. Document data sources, estimation methodology and assumptions. </t>
        </r>
      </text>
    </comment>
    <comment ref="G19" authorId="0" shapeId="0" xr:uid="{0BCC684F-988A-44A7-A694-501205F5A944}">
      <text>
        <r>
          <rPr>
            <sz val="10"/>
            <color indexed="81"/>
            <rFont val="Arial"/>
            <family val="2"/>
          </rPr>
          <t>This the total of all the above potential revenue decreases.</t>
        </r>
      </text>
    </comment>
    <comment ref="G20" authorId="0" shapeId="0" xr:uid="{BD2DB6C3-C873-47EE-95D7-23C70B516990}">
      <text>
        <r>
          <rPr>
            <sz val="10"/>
            <color indexed="81"/>
            <rFont val="Arial"/>
            <family val="2"/>
          </rPr>
          <t>This percent profit is picked up from the Company Profile page.</t>
        </r>
      </text>
    </comment>
    <comment ref="G21" authorId="0" shapeId="0" xr:uid="{68C0F382-6C86-484C-A1B4-B0908365730A}">
      <text>
        <r>
          <rPr>
            <sz val="10"/>
            <color indexed="81"/>
            <rFont val="Arial"/>
            <family val="2"/>
          </rPr>
          <t>This is the amount of revenue at risk that could jeopardize annual free cash flows. Not all revenue flows straight to the bottom line. To be very conservative, we assume that the percentage of the lost revenue that would be subtracted from free cash flow is the same as the percentage of today's revenue that contributes to profit, or today's percent profit, as shown above. 
Work with Finance to document data sources, estimation methodology and assumptions.</t>
        </r>
      </text>
    </comment>
    <comment ref="G23" authorId="0" shapeId="0" xr:uid="{0CF1881E-4B52-449D-96E5-D3D8409AE56D}">
      <text>
        <r>
          <rPr>
            <sz val="10"/>
            <color indexed="81"/>
            <rFont val="Arial"/>
            <family val="2"/>
          </rPr>
          <t>This table shows the potential increase in revenue associated with each line item, within the assessment / project timeframe.</t>
        </r>
      </text>
    </comment>
    <comment ref="G24" authorId="0" shapeId="0" xr:uid="{E2D3C443-3E34-498A-849B-6C5273775BA6}">
      <text>
        <r>
          <rPr>
            <sz val="10"/>
            <color indexed="81"/>
            <rFont val="Arial"/>
            <family val="2"/>
          </rPr>
          <t>As concern about climate change grows, customers want to buy from companies that support their purpose, values and strategic goals related to climate change. If a company / supplier is working toward net-zero, it could be used as a role model for activist NGOs, resulting in an enhanced reputation and stronger social license to operate. 
Also, large buyers are increasingly using sustainable procurement which gives preferential treatment to the most sustainable suppliers that produce the most sustainable goods and services. If a company commits to net-zero, it may be more attractive than competitors that do not.  
Work with Marketing management to document data sources, estimation methodology and assumptions.</t>
        </r>
      </text>
    </comment>
    <comment ref="G26" authorId="0" shapeId="0" xr:uid="{E1348979-EDF4-44DA-969D-DAB21E454D64}">
      <text>
        <r>
          <rPr>
            <sz val="10"/>
            <color indexed="81"/>
            <rFont val="Arial"/>
            <family val="2"/>
          </rPr>
          <t xml:space="preserve">The project may include producing new or updated  products to meet market demand / customer preference for product and services with climate-friendly attributes. (e.g., low carbon intensity, zero GHG emissions, water efficiency)
Large buyers are increasingly using </t>
        </r>
        <r>
          <rPr>
            <b/>
            <sz val="10"/>
            <color indexed="81"/>
            <rFont val="Arial"/>
            <family val="2"/>
          </rPr>
          <t xml:space="preserve">sustainable procurement </t>
        </r>
        <r>
          <rPr>
            <sz val="10"/>
            <color indexed="81"/>
            <rFont val="Arial"/>
            <family val="2"/>
          </rPr>
          <t xml:space="preserve">which gives preferential treatment to the most sustainable suppliers that produce the </t>
        </r>
        <r>
          <rPr>
            <i/>
            <sz val="10"/>
            <color indexed="81"/>
            <rFont val="Arial"/>
            <family val="2"/>
          </rPr>
          <t>most sustainable goods and services</t>
        </r>
        <r>
          <rPr>
            <sz val="10"/>
            <color indexed="81"/>
            <rFont val="Arial"/>
            <family val="2"/>
          </rPr>
          <t>. If a company offers  climate-friendly products and services, it may beat out competitors that don't.  
Estimating this potential revenue increase is a collaborative effort with the Marketing department. Document data sources, estimation methodology and assumptions.</t>
        </r>
      </text>
    </comment>
    <comment ref="G28" authorId="0" shapeId="0" xr:uid="{A225244C-84DE-433F-A237-E61CFD975E26}">
      <text>
        <r>
          <rPr>
            <sz val="10"/>
            <color indexed="81"/>
            <rFont val="Arial"/>
            <family val="2"/>
          </rPr>
          <t>As concern about climate change grows, governments may implement new regulations intended to discourage the use of products and services that contribute to the climate crisis. These regulations may not apply to new products created as a result of this project, such as renewable energy installations, building upgrades, and energy efficient electric products. These products may attract customers away from competitors whose products are impacted by the new regulations / mandates. 
Estimating this potential revenue increase is a collaborative effort with the Marketing department. Document data sources, estimation methodology and assumptions.</t>
        </r>
      </text>
    </comment>
    <comment ref="G30" authorId="0" shapeId="0" xr:uid="{724D2EBD-B3CE-4413-9A1A-B1CFEAE8858D}">
      <text>
        <r>
          <rPr>
            <sz val="10"/>
            <color indexed="81"/>
            <rFont val="Arial"/>
            <family val="2"/>
          </rPr>
          <t>This is the potential percentage increase in revenue due to the company's diversification into new products and innovative service and financing offerings.  Support services packaged with products, and innovative financing and leasing offerings may attract B2C and B2B customers in existing and new markets. 
Customers desire the services that the products provide (e.g., cold drinks vs. a refrigerator; convenient mobility vs. a car), while the company maintains product stewardship responsibility within a circular economy. Companies can create significant stable revenue streams when they lease products rather than sell them, or package service support with their product sales to retain existing customers and build exit barriers. 
Work with Marketing management to document data sources, estimation methodology and assumptions.</t>
        </r>
      </text>
    </comment>
    <comment ref="G32" authorId="0" shapeId="0" xr:uid="{DF200D0C-3E96-4D23-BBD9-BBBD434AAB9D}">
      <text>
        <r>
          <rPr>
            <sz val="10"/>
            <color indexed="81"/>
            <rFont val="Arial"/>
            <family val="2"/>
          </rPr>
          <t>This is the potential percentage increase in revenue due to the company's ability to produce more products in its more efficient production facilities, using materials, goods and services from its more reliable and resilient reconfigured supply chains.
Work with Marketing management to document data sources, estimation methodology and assumptions.</t>
        </r>
      </text>
    </comment>
    <comment ref="G34" authorId="0" shapeId="0" xr:uid="{FE884D71-A578-4F6A-A781-56F2A00E296A}">
      <text>
        <r>
          <rPr>
            <sz val="10"/>
            <color indexed="81"/>
            <rFont val="Arial"/>
            <family val="2"/>
          </rPr>
          <t>This is the potential percentage increase in revenue due to the company's access to new and emerging markets through partnerships with governments and development banks that are supportive of companies committed to net-zero and provide sustainable / green / energy-efficient products and services.
Sustainability-related support services packaged with green products and innovative financing and leasing offerings may attract B2C and B2B customers in new markets. Governments and development banks in those jurisdictions may enable access to those markets for good corporate citizens. Customers desire the services that the products provide, while the company maintains product stewardship responsibility within a circular, low-carbon economy. 
Work with Marketing management to document data sources, estimation methodology and assumptions.</t>
        </r>
      </text>
    </comment>
    <comment ref="G36" authorId="0" shapeId="0" xr:uid="{FDE0C063-4E88-4C40-9540-2DC98C34FE19}">
      <text>
        <r>
          <rPr>
            <sz val="10"/>
            <color indexed="81"/>
            <rFont val="Arial"/>
            <family val="2"/>
          </rPr>
          <t>This is revenue from the sale of carbon credits that may result from this project. There may be a carbon tax or a cap-and-trade approach in the jurisdiction in which the company operates. Heavy emitters may need to purchase carbon offsets from low emitters. This opens up a new revenue stream for low-emitters. Use a projection that is based on the price of carbon in the company's jurisdiction. 
Work with Marketing management to document data sources, estimation methodology and assumptions.</t>
        </r>
      </text>
    </comment>
    <comment ref="G38" authorId="0" shapeId="0" xr:uid="{4E33DC72-56CD-4ADA-8593-E3133D4FFF02}">
      <text>
        <r>
          <rPr>
            <sz val="10"/>
            <color indexed="81"/>
            <rFont val="Arial"/>
            <family val="2"/>
          </rPr>
          <t>Work with Marketing management to brainstorm additional revenue opportunities that might directly or directly arise from this project. 
Document data sources, estimation methodology and assumptions.</t>
        </r>
      </text>
    </comment>
    <comment ref="G40" authorId="0" shapeId="0" xr:uid="{D2BAD2EC-1682-46F5-BE97-B59927B8906B}">
      <text>
        <r>
          <rPr>
            <sz val="10"/>
            <color indexed="81"/>
            <rFont val="Arial"/>
            <family val="2"/>
          </rPr>
          <t>This the total of all the above potential revenue increases.</t>
        </r>
      </text>
    </comment>
    <comment ref="G41" authorId="0" shapeId="0" xr:uid="{0B6B2ADF-AFF4-454B-BC4C-5DEAFBFBBC32}">
      <text>
        <r>
          <rPr>
            <sz val="10"/>
            <color indexed="81"/>
            <rFont val="Arial"/>
            <family val="2"/>
          </rPr>
          <t>This percent profit is picked up from the Company Profile page.</t>
        </r>
      </text>
    </comment>
    <comment ref="G42" authorId="0" shapeId="0" xr:uid="{62FAA4D8-0C97-4742-95A2-5C942A8C37AC}">
      <text>
        <r>
          <rPr>
            <sz val="10"/>
            <color indexed="81"/>
            <rFont val="Arial"/>
            <family val="2"/>
          </rPr>
          <t>This is the amount of additional revenue that is added to the annual free cash flow, resulting from the project. Not all additional revenue will flow straight to the bottom line. To be very conservative, we assume that the percentage of the increased revenue that would be added to the free cash flow is the same as the percentage of today's revenue that contributes to profit, or today's percent profit,  as shown above. 
If Finance agrees that more revenue could or should be counted in the free cash flow calculation, do so. For example, sale of carbon credits does not incur the usual overhead expenses associated with product sales. In the meantime, this initial conservative estimate avoids any concerns about the revenue contribution inflating the annual cash flow calculations. 
Work with Finance to document data sources, estimation methodology and assumptions.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H6" authorId="0" shapeId="0" xr:uid="{88F851F2-1952-4B38-9347-4F05B5B3612E}">
      <text>
        <r>
          <rPr>
            <sz val="10"/>
            <color indexed="81"/>
            <rFont val="Arial"/>
            <family val="2"/>
          </rPr>
          <t>This is the normal way to monetize risks. That is:  
(potential financial impact if it were to happen) x (probability of the impact happening within the scenario / project timeframe).</t>
        </r>
      </text>
    </comment>
    <comment ref="H7" authorId="0" shapeId="0" xr:uid="{9C033335-45C4-4482-B3B5-A19ED8E8A3A4}">
      <text>
        <r>
          <rPr>
            <sz val="10"/>
            <color indexed="81"/>
            <rFont val="Arial"/>
            <family val="2"/>
          </rPr>
          <t>The price of fossil fuels is increasingly volatile. Although fossil fuel prices have dropped recently they are expected to increase. Electricity from power plants that use fossil fuels may become more expensive.
The price of renewables is already at par with fossil fuels in some jurisdictions and approaching it in others. Plus, some jurisdictions provide incentives for renewables.
Estimating this risk is a collaborative effort with the Operations department. Document data sources, estimation methodology and assumptions.</t>
        </r>
      </text>
    </comment>
    <comment ref="H11" authorId="0" shapeId="0" xr:uid="{0939FC4F-C991-4486-9423-B0303118B0BD}">
      <text>
        <r>
          <rPr>
            <sz val="10"/>
            <color indexed="81"/>
            <rFont val="Arial"/>
            <family val="2"/>
          </rPr>
          <t>It is inevitable that there will be a price on carbon, as various jurisdictions attempt to reduce their GHG emissions using "market forces" and "pricing signals" to discourage fossil fuel use. The price could be implemented using a cap-and-trade or a carbon tax approach. The company may have to pay the carbon tax or buy emission credits.
Depending on the particular business sector, the cost effects of a carbon price or carbon tax could be substantial. 
Estimating this risk is a collaborative effort with the Operations department. Document data sources, estimation methodology and assumptions.</t>
        </r>
      </text>
    </comment>
    <comment ref="H13" authorId="0" shapeId="0" xr:uid="{AF94173D-7A87-4B4C-828D-A42C78531C87}">
      <text>
        <r>
          <rPr>
            <sz val="10"/>
            <color indexed="81"/>
            <rFont val="Arial"/>
            <family val="2"/>
          </rPr>
          <t>Many materials – both renewable biological nutrients and non-renewable technical / human-made nutrients may be more expensive as they become scarce, less reliable in dependable quantities, and more difficult to access. The same is true for water. The cost of traditional materials used in current processes and designs goes up. 
Estimating this risk is a collaborative effort with the Operations department. Document data sources, estimation methodology and assumptions.</t>
        </r>
      </text>
    </comment>
    <comment ref="H15" authorId="0" shapeId="0" xr:uid="{F4C019F8-699E-45EC-A3C7-0A14FFC7EE0B}">
      <text>
        <r>
          <rPr>
            <sz val="10"/>
            <color indexed="81"/>
            <rFont val="Arial"/>
            <family val="2"/>
          </rPr>
          <t>As global supply chains experience increasingly severe acute and chronic weather events, supplier operations and transportation routes may be disrupted. This may lead to increased shipping costs.
Reconfiguring supply chains to provide more reliance and low-carbon options may also lead to increased transportation costs.
Estimating this risk is a collaborative effort with the Operations department. Document data sources, estimation methodology and assumptions.</t>
        </r>
      </text>
    </comment>
    <comment ref="H17" authorId="0" shapeId="0" xr:uid="{13452048-D85C-4ACD-ABC2-48041510D749}">
      <text>
        <r>
          <rPr>
            <sz val="10"/>
            <color indexed="81"/>
            <rFont val="Arial"/>
            <family val="2"/>
          </rPr>
          <t>This is especially probable for air travel and hotel costs.
Estimating this risk is a collaborative effort with the Human Resources, Marketing and Finance departments.. Document data sources, estimation methodology and assumptions.</t>
        </r>
      </text>
    </comment>
    <comment ref="H19" authorId="0" shapeId="0" xr:uid="{927104C1-4245-426B-847C-F211AC4FAFC5}">
      <text>
        <r>
          <rPr>
            <sz val="10"/>
            <color indexed="81"/>
            <rFont val="Arial"/>
            <family val="2"/>
          </rPr>
          <t>This is the potential increase in the company's building and equipment maintenance bills. For example, the cost of parts and labor required to maintain non-green buildings and equipment could increase.
Work with Operations and Finance to document data sources, estimation methodology and assumptions.</t>
        </r>
      </text>
    </comment>
    <comment ref="H21" authorId="0" shapeId="0" xr:uid="{BE0052A7-1B48-4521-8A25-0AD8D66B4F23}">
      <text>
        <r>
          <rPr>
            <sz val="10"/>
            <color indexed="81"/>
            <rFont val="Arial"/>
            <family val="2"/>
          </rPr>
          <t>This is the potential increase in the company's cost of water. The total cost of water includes the cost of water purchases from municipal supply or elsewhere, the cost of pre-treating water before it used, the cost of treating waste water before it is discharged, and charges for use of municipal sewer infrastructure to treat water after it is discharged from the company facilities.
The cost of water can be affected by severe weather events caused by climate change. Sources of supply can be made temporarily or permanently unusable because of flooding and other storm damage, or droughts. As part of their climate change adaptation efforts, smart companies reconfigure their water supply chains to anticipate these temporary or permanent disruptions. That may increase the cost of water.
Work with Operations and Finance to document data sources, estimation methodology and assumptions.</t>
        </r>
      </text>
    </comment>
    <comment ref="H23" authorId="0" shapeId="0" xr:uid="{E52658F6-2A96-4DCA-B037-0BB17188E73C}">
      <text>
        <r>
          <rPr>
            <sz val="10"/>
            <color indexed="81"/>
            <rFont val="Arial"/>
            <family val="2"/>
          </rPr>
          <t>This is the potential increase in the company's cost of waste.
The total cost of waste includes these costs:
* 60% - Cost of materials purchased, but later wasted; this includes raw materials, auxiliary materials and packaging materials. 
* 20% - Cost of processing the materials before they are wasted.
* 10% - Cost of waste prevention and environmental management;.
* 10% - Cost of waste treatment and disposal; this includes haulage and tipping fees, charges, taxes; fines and penalties; related personnel expenses; insurance for environmental liabilities; provisions for clean-up costs, remediation, reclamation, and decommissioning.
All four of these costs could increase.
Work with Operations and Finance to document data sources, estimation methodology and assumptions.</t>
        </r>
      </text>
    </comment>
    <comment ref="H25" authorId="0" shapeId="0" xr:uid="{11CD6829-3F52-4441-BDD3-EB4C64DE0D0B}">
      <text>
        <r>
          <rPr>
            <sz val="10"/>
            <color indexed="81"/>
            <rFont val="Arial"/>
            <family val="2"/>
          </rPr>
          <t>This is the potential increase in insurance premiums paid by the company. Insurance coverage includes property insurance to cover damage to business property and business interruption insurance to cover loss of income after a disaster. If companies are at risk because of global climate destabilization, they may be deemed to be high-risk insurance clients, leading to higher premiums for business liability insurance, property insurance and business interruption insurance. 
If companies use materials and water supplied from risky sources, they may be deemed to be high-risk insurance clients, leading to higher premiums for business liability insurance, property insurance and business interruption insurance.
Insurance such as employee life insurance and workers' compensation to cover on-the-job injuries to employees may be increased if the workplace is in danger. 
Work with Operations and Finance to document data sources, estimation methodology and assumptions.</t>
        </r>
      </text>
    </comment>
    <comment ref="H27" authorId="0" shapeId="0" xr:uid="{0951EB9C-AC5E-4924-9E5E-40DA20F83B11}">
      <text>
        <r>
          <rPr>
            <sz val="10"/>
            <color indexed="81"/>
            <rFont val="Arial"/>
            <family val="2"/>
          </rPr>
          <t>New energy regulations may be associated with new GHG-reducing regulations. The company may have to undergo expensive retrofits to be compliant.
Estimating this risk is a collaborative effort with the operations, Finance and Legal departments. Document data sources, estimation methodology and assumptions.</t>
        </r>
      </text>
    </comment>
    <comment ref="H29" authorId="0" shapeId="0" xr:uid="{7CBA992B-0573-49CE-9ECE-43559EAACC18}">
      <text>
        <r>
          <rPr>
            <sz val="10"/>
            <color indexed="81"/>
            <rFont val="Arial"/>
            <family val="2"/>
          </rPr>
          <t>This is the potential increase in litigation expenses paid by the company. Laggard companies on net-zero efforts may face lawsuits by regulators and activists. Litigation costs include lawyer fees, court fees, penalties, settlement charges and remediation costs from litigation brought forward by regulators and activist stakeholders for company environmental and social impacts. Remediation costs may include expensive retrofits. Expenses include time by company staff and executives during the case and to mitigate the reputational fallout. 
Work with Legal and Finance to document data sources, estimation methodology and assumptions.</t>
        </r>
      </text>
    </comment>
    <comment ref="H31" authorId="0" shapeId="0" xr:uid="{E94B2BBB-B602-47DD-9A5A-81214A894956}">
      <text>
        <r>
          <rPr>
            <sz val="10"/>
            <color indexed="81"/>
            <rFont val="Arial"/>
            <family val="2"/>
          </rPr>
          <t xml:space="preserve">This is the potential higher interest rate charged to the company on long-term loans, due to the company being deemed by lenders as being at risk from climate change. Companies with poor sustainability / GHG reduction track records may be considered risky by lenders who value well-governed sustainable companies, since the risk of them not being able to repay the loan is material.
Work with Finance to document data sources, estimation methodology and assumptions.
</t>
        </r>
      </text>
    </comment>
    <comment ref="H33" authorId="0" shapeId="0" xr:uid="{0FEABADB-8A43-47E4-BBED-38E80B9D20A6}">
      <text>
        <r>
          <rPr>
            <sz val="10"/>
            <color indexed="81"/>
            <rFont val="Arial"/>
            <family val="2"/>
          </rPr>
          <t>Top talent may be more difficult to attract if they choose not to work for a company that is ignoring climate change. 
Work with Human Resources to confirm data sources, estimation methodology and assumptions.</t>
        </r>
      </text>
    </comment>
    <comment ref="H35" authorId="0" shapeId="0" xr:uid="{58488436-D53A-4A74-AEF7-24B7A713A142}">
      <text>
        <r>
          <rPr>
            <sz val="10"/>
            <color indexed="81"/>
            <rFont val="Arial"/>
            <family val="2"/>
          </rPr>
          <t>Some of the company's workforce may be so disappointed by their company not committing to net-zero that they move to a company that has made that commitment. This churn may be disruptive enough to interfere with production and marketing productivity.
Work with Human Resources to confirm data sources, estimation methodology and assumptions.</t>
        </r>
      </text>
    </comment>
    <comment ref="H37" authorId="0" shapeId="0" xr:uid="{E1A50619-B341-43B5-8416-CB1867040045}">
      <text>
        <r>
          <rPr>
            <sz val="10"/>
            <color indexed="81"/>
            <rFont val="Arial"/>
            <family val="2"/>
          </rPr>
          <t>If the net-zero project is not undertaken, some workers will be less productive due to their disappointment that the company did not take action on climate change.
Also, some company workers and their families may be impacted directly by severe weather events, at home or work. Resulting worker injuries, ill health or caregiving responsibilities may trigger absenteeism's that reduce employee productivity and disrupt company production.
Estimating this risk is a collaborative effort with the Human Resources department. Document data sources, estimation methodology and assumptions.</t>
        </r>
      </text>
    </comment>
    <comment ref="H39" authorId="0" shapeId="0" xr:uid="{44CBB2DE-B417-4477-ACDB-D405CC6899A0}">
      <text>
        <r>
          <rPr>
            <sz val="10"/>
            <color indexed="81"/>
            <rFont val="Arial"/>
            <family val="2"/>
          </rPr>
          <t xml:space="preserve">Identifying and estimating additional risks to revenue is a collaborative effort with the Marketing department. Document data sources, estimation methodology and assumptions. </t>
        </r>
      </text>
    </comment>
    <comment ref="H41" authorId="0" shapeId="0" xr:uid="{ADA12349-CB07-4EB0-84ED-FB190BEA49CD}">
      <text>
        <r>
          <rPr>
            <sz val="10"/>
            <color indexed="81"/>
            <rFont val="Arial"/>
            <family val="2"/>
          </rPr>
          <t>This the total of all the above potential revenue decreases.</t>
        </r>
      </text>
    </comment>
    <comment ref="H43" authorId="0" shapeId="0" xr:uid="{93376F39-69B4-4C75-AA75-2AD83547A550}">
      <text>
        <r>
          <rPr>
            <sz val="10"/>
            <color indexed="81"/>
            <rFont val="Arial"/>
            <family val="2"/>
          </rPr>
          <t>This table shows the potential expense / cost savings associated with each line item, within the assessment / Project 50x30 timeframe.</t>
        </r>
      </text>
    </comment>
    <comment ref="H44" authorId="0" shapeId="0" xr:uid="{E93F6C66-772E-43BE-95C6-2623AB89A46A}">
      <text>
        <r>
          <rPr>
            <sz val="10"/>
            <color indexed="81"/>
            <rFont val="Arial"/>
            <family val="2"/>
          </rPr>
          <t>This is the potential reduction of the company's energy bills for electricity, as a direct or indirect result of energy efficiencies. Projects may reduce electricity used for lighting, heating and cooling, pumps and motors, equipment used in various processes, and for IT. Efficiencies usually come from a combination of changes in employee behavior, more energy-efficient technologies, and green building retrofits.
Instead of investing capital in on-site renewable energy installations, the company may prefer to purchase green electricity. The above electricity expense savings may be offset by the cost of renewable energy certificates (RECs) for renewable electricity put on the grid by organizations such as Bullfrog Power. (https://tinyurl.com/4jw4t6ad) If the resulting net electricity cost is higher, show the  "savings" as a negative number.
Work with Operations and Finance to document data sources, estimation methodology and assumptions.</t>
        </r>
      </text>
    </comment>
    <comment ref="H46" authorId="0" shapeId="0" xr:uid="{918E0058-651F-405A-8081-69BD754959E1}">
      <text>
        <r>
          <rPr>
            <sz val="10"/>
            <color indexed="81"/>
            <rFont val="Arial"/>
            <family val="2"/>
          </rPr>
          <t>Switching from fossil fuels to renewable energy to reduce the company's carbon footprint may also reduce the company's fossil fuel expense. As renewable energy costs plummet, companies are less likely to pay a premium for that energy. So, switching technologies (e.g., cogeneration, energy-efficient equipment), and converting to decentralized renewable energy sources (e.g., solar, wind, geothermal) may all lower fossil fuel costs. 
Instead of investing capital in on-site renewable energy installations to support the transition away from fossil fuels, the company may prefer to purchase green fuels. The above savings may be offset by the cost of green natural gas and green fuel from organizations such as Bullfrog Power. (https://tinyurl.com/yjuywacw) If the resulting fossil fuel cost is higher, show the  "savings" as a negative number.
Work with Operations and Finance to document data sources, estimation methodology and assumptions.</t>
        </r>
      </text>
    </comment>
    <comment ref="H48" authorId="0" shapeId="0" xr:uid="{0F240997-E860-4100-B9F6-EDF660953F4B}">
      <text>
        <r>
          <rPr>
            <sz val="10"/>
            <color indexed="81"/>
            <rFont val="Arial"/>
            <family val="2"/>
          </rPr>
          <t>This is the potential reduction of the company's cost of carbon, as a direct or indirect result of the project.  
This expense includes carbon taxes or payments through a cap-and-trade mechanism in jurisdictions in which the company operates, purchases of carbon offsets, and purchases of renewable energy credits (RECs). If the company is not subject to a price on carbon today, this could be an estimate of what the cost would be if a price on carbon were implemented in its jurisdiction. Otherwise, assume the cost of carbon today i zero.
There are two ways that a project might reduce the cost of the company's carbon footprint:
1. Reduce the amount of energy from fossil fuels used in its value chain. 
2. Replace any remaining fossil fuel used with renewable energy. 
Work with Operations and Finance to document data sources, estimation methodology and assumptions.</t>
        </r>
      </text>
    </comment>
    <comment ref="H50" authorId="0" shapeId="0" xr:uid="{1609E029-F41D-4A85-8F16-C9CEB295CA93}">
      <text>
        <r>
          <rPr>
            <sz val="10"/>
            <color indexed="81"/>
            <rFont val="Arial"/>
            <family val="2"/>
          </rPr>
          <t>This is the potential reduction in the company's cost of input materials, products and services, as a direct or indirect result of the project. The company can reduce the quantity and cost of materials used for products and packaging through dematerialization, substitution, recycling on-site waste, and product take-back. 
As part of its efforts to improve customer well-being, the company may use less packaging and healthier materials that are less expensive. In a circular economy, non-renewable materials are from recycled sources and renewable materials are sustainably harvested. 
Work with Operations and Finance to document data sources, estimation methodology and assumptions.</t>
        </r>
      </text>
    </comment>
    <comment ref="H52" authorId="0" shapeId="0" xr:uid="{D631ECFB-6114-409F-AFA2-3AF827E679B2}">
      <text>
        <r>
          <rPr>
            <sz val="10"/>
            <color indexed="81"/>
            <rFont val="Arial"/>
            <family val="2"/>
          </rPr>
          <t>This is the potential reduction in corporate shipping and transportation expenses, as a direct or indirect result of the project. Shipping and transportation expenses may be reduced as companies reconfigure their supply chains to avoid risks of disruptions from climate change and social unrest, use less carbon-intensive modes of transportation, use more local suppliers and foster local customers.
Work with Operations and Finance to document data sources, estimation methodology and assumptions.</t>
        </r>
      </text>
    </comment>
    <comment ref="H54" authorId="0" shapeId="0" xr:uid="{131649A8-DBEC-490F-B88A-5BD4961A7DFF}">
      <text>
        <r>
          <rPr>
            <sz val="10"/>
            <color indexed="81"/>
            <rFont val="Arial"/>
            <family val="2"/>
          </rPr>
          <t>This is the potential reduction in the total amount spent by the company on employee business-related trips, as a direct or indirect result of the project. Travel expenses are one of the top two cost-cutting measures by companies in difficult economic times; the other is employee education and training. 
Savings on travel expenses (air and train fares, taxis, hotels, meals and incidentals) are also a happy by-product of efforts to use more local supply and customer chains. Efforts to improve employee engagement and productivity by substituting virtual meetings for many face-to-face meetings also reduce travel costs. As customers become more local and as virtual meetings become more effective, travel budgets could be slashed dramatically. Breakthroughs in “beam me up” holography technology would also help. ☺
Work with the Human Resources, Marketing and Finance departments. to document data sources, estimation methodology and assumptions.</t>
        </r>
      </text>
    </comment>
    <comment ref="H56" authorId="0" shapeId="0" xr:uid="{3A0ECE3A-6DD1-4408-831C-2181DEEF3391}">
      <text>
        <r>
          <rPr>
            <sz val="10"/>
            <color indexed="81"/>
            <rFont val="Arial"/>
            <family val="2"/>
          </rPr>
          <t>This is the potential reduction in the company's building and equipment maintenance bills, as a direct or indirect result of the project. 
For example, the cost of parts and labor required to maintain green buildings and equipment is reduced as a by-product of efforts to reduce energy and carbon footprints. Maintenance savings after green building retrofits are usually greater than energy expense savings. CFL and LED lighting has a longer life so require less maintenance. New, more energy efficient equipment may also require less preventative maintenance. Equipment and appliances are turned off when not in use, reducing wear and tear. 
The savings could be surprisingly high – they could be in the range of the savings in electricity (not all energy) expenses. In some sectors, maintenance expenses as a separate line item could approach zero, especially for leased facilities and equipment under contracts that include regular preventative maintenance. 
Work with Operations and Finance to document data sources, estimation methodology and assumptions.</t>
        </r>
      </text>
    </comment>
    <comment ref="H58" authorId="0" shapeId="0" xr:uid="{AEAC70F4-7F8E-4E85-A4E1-FF78A67C972B}">
      <text>
        <r>
          <rPr>
            <sz val="10"/>
            <color indexed="81"/>
            <rFont val="Arial"/>
            <family val="2"/>
          </rPr>
          <t>This is the potential reduction in the company's cost of water, as a direct or indirect result of the project. The total cost of water includes the cost of water purchases from municipal supply or elsewhere, the cost of pre-treating water before it used, the cost of treating waste water before it is discharged, and charges for use of municipal sewer infrastructure to treat water after it is discharged from the company facilities.
The cost of water can be affected by severe weather events caused by climate change. Sources of supply can be made temporarily or permanently unusable because of flooding and other storm damage, or droughts. As part of their climate change adaptation efforts, smart companies reconfigure their water supply chains to anticipate these temporary or permanent disruptions. 
Technological initiatives and conservation efforts reduce the amount of water used to clean facilities and equipment, used for employee sanitation, lost through evaporation, and embedded within products. 
Work with Operations and Finance to document data sources, estimation methodology and assumptions.</t>
        </r>
      </text>
    </comment>
    <comment ref="H60" authorId="0" shapeId="0" xr:uid="{0EAE15FD-4015-40C4-825F-5A3F730E0740}">
      <text>
        <r>
          <rPr>
            <sz val="10"/>
            <color indexed="81"/>
            <rFont val="Arial"/>
            <family val="2"/>
          </rPr>
          <t>This is the potential reduction in the company's cost of waste, as a direct or indirect result of the project. 
The total cost of waste includes these costs:
* 60% - Cost of materials purchased, but later wasted; this includes raw materials, auxiliary materials and packaging materials. 
* 20% - Cost of processing the materials before they are wasted.
* 10% - Cost of waste prevention and environmental management;.
* 10% - Cost of waste treatment and disposal; this includes haulage and tipping fees, charges, taxes; fines and penalties; related personnel expenses; insurance for environmental liabilities; provisions for clean-up costs, remediation, reclamation, and decommissioning.
Work with Operations and Finance to document data sources, estimation methodology and assumptions.</t>
        </r>
      </text>
    </comment>
    <comment ref="H62" authorId="0" shapeId="0" xr:uid="{3C46D177-CF07-48C5-B4BD-3F79A4AB46A7}">
      <text>
        <r>
          <rPr>
            <sz val="10"/>
            <color indexed="81"/>
            <rFont val="Arial"/>
            <family val="2"/>
          </rPr>
          <t>This is the potential reduction in insurance premiums paid by the company, as a direct or indirect result of the project. 
Insurance coverage includes property insurance to cover damage to business property and business interruption insurance to cover loss of income after a disaster. If companies are positioned to thrive in the face of global climate destabilization, they may be deemed to be low-risk insurance clients, leading to lower premiums for business liability insurance, property insurance and business interruption insurance. 
If companies use less materials and water, supplied from less risky sources, they may be deemed to be low-risk insurance clients, leading to lower premiums for business liability insurance, property insurance and business interruption insurance.
Insurance such as employee life insurance and workers' compensation to cover on-the-job injuries to employees may be reduced if the project helps ensures a safer and healthier workplace. 
Work with Operations and Finance to document data sources, estimation methodology and assumptions.</t>
        </r>
      </text>
    </comment>
    <comment ref="H64" authorId="0" shapeId="0" xr:uid="{95751371-173E-4719-BE7C-4DE64E892B77}">
      <text>
        <r>
          <rPr>
            <sz val="10"/>
            <color indexed="81"/>
            <rFont val="Arial"/>
            <family val="2"/>
          </rPr>
          <t>New energy regulations may be associated with new GHG-reducing regulations. The energy-saving and GHG-saving efforts in this project may position the company to avoid expensive retrofits that would otherwise be required. .
Estimating this risk is a collaborative effort with the operations, Finance and Legal departments. Document data sources, estimation methodology and assumptions.</t>
        </r>
      </text>
    </comment>
    <comment ref="H66" authorId="0" shapeId="0" xr:uid="{4109B83F-2BBD-4116-BA5A-19811BF6A72C}">
      <text>
        <r>
          <rPr>
            <sz val="10"/>
            <color indexed="81"/>
            <rFont val="Arial"/>
            <family val="2"/>
          </rPr>
          <t>This is the potential reduction in litigation expenses paid by the company, as a direct or indirect result of the project. 
Laggard companies on net-zero efforts may face lawsuits by regulators and activists. Litigation costs include lawyer fees, court fees, penalties, settlement charges and remediation costs from litigation brought forward by regulators and activist stakeholders for company environmental and social impacts. Remediation costs may include expensive retrofits. Expenses include time by company staff and executives during the case and to mitigate the reputational fallout. 
Work with Legal and Finance to document data sources, estimation methodology and assumptions.</t>
        </r>
      </text>
    </comment>
    <comment ref="H68" authorId="0" shapeId="0" xr:uid="{30A55055-7799-4DAA-AA50-8D1A7A65E94C}">
      <text>
        <r>
          <rPr>
            <sz val="10"/>
            <color indexed="81"/>
            <rFont val="Arial"/>
            <family val="2"/>
          </rPr>
          <t xml:space="preserve">This is the potential lower interest rate charged to the company on long-term loans, due to the company being deemed by lenders as being a low risk from climate change. Companies with good sustainability / GHG reduction track records may be considered more attractive to lenders who value well-governed sustainable companies, since the risk of them not being able to repay the loan is not material. They may be eligible for sustainability-linked loans.
Work with Finance to document data sources, estimation methodology and assumptions.
</t>
        </r>
      </text>
    </comment>
    <comment ref="H70" authorId="0" shapeId="0" xr:uid="{DEBDF390-28F2-413E-833A-254DDE502FEF}">
      <text>
        <r>
          <rPr>
            <sz val="10"/>
            <color indexed="81"/>
            <rFont val="Arial"/>
            <family val="2"/>
          </rPr>
          <t>This is the potential percentage reduction in the company's hiring costs for new employees, as an indirect result of this project.
Companies that are leaders on environmental and social issues efforts, like climate change, may have lower recruitment costs because some of the best talent want to work for like-minded companies whose values resonate with theirs. They want to work for companies through which they can make a difference on environmental and social issues that concern them. Top talent has choices and may use the company's proactivity on sustainability concerns as a differentiator. 
Work with Human Resources to confirm data sources, estimation methodology and assumptions.</t>
        </r>
      </text>
    </comment>
    <comment ref="H72" authorId="0" shapeId="0" xr:uid="{2D59B9B8-1AAB-4FD0-861B-90AAD030AD01}">
      <text>
        <r>
          <rPr>
            <sz val="10"/>
            <color indexed="81"/>
            <rFont val="Arial"/>
            <family val="2"/>
          </rPr>
          <t>This is the potential percentage reduction in the company's cost of losing good employees, as an indirect result of its sustainability project. 
Leading companies on environmental and social issues may have lower voluntary attrition because some of their best talent wants to stay with a like-minded company whose values resonate with theirs and where they can make a difference on issues that concern them. Top talent has choices and may be more loyal to companies that are proactive on high-profile environmental and social issues like climate change..
Work with Human Resources to confirm data sources, estimation methodology and assumptions.</t>
        </r>
      </text>
    </comment>
    <comment ref="H74" authorId="0" shapeId="0" xr:uid="{D4C1CD6F-BA38-4066-8C8E-A8C9C49C1AAB}">
      <text>
        <r>
          <rPr>
            <sz val="10"/>
            <color indexed="81"/>
            <rFont val="Arial"/>
            <family val="2"/>
          </rPr>
          <t>This is the gain in the productivity of employees who are currently “disengaged” or “actively disengaged” in their work, but who would become “engaged” or “fully engaged” by participating in company net-zero project. 
When a company's values and behaviors resonate with employee's values, employees may be more engaged, productive and innovative. Higher productivity results in the need for fewer new employees as the company grows. Of all contributors to increased employee productivity, this is usually the largest. 
Other potential Project 50x30-related contributors to employee productivity are reduced communiting, reduced business travel, and opportunty to work in green facilities. There may also be less unplanned absenteeism because employees are healthier physically and emotionally. 
Work with Human Resources to confirm data sources, estimation methodology and assumptions.</t>
        </r>
      </text>
    </comment>
    <comment ref="H76" authorId="0" shapeId="0" xr:uid="{56DF433B-C41F-41E3-8949-27FA46B3E3DB}">
      <text>
        <r>
          <rPr>
            <sz val="10"/>
            <color indexed="81"/>
            <rFont val="Arial"/>
            <family val="2"/>
          </rPr>
          <t xml:space="preserve">The Science Based Target Initiative (SBTi) Net-Zero Standard says that carbon removal / offsets should be only be used for the last 5-10% of Scope 1, 2 and 3 GHG reductions, to neutralize any residual emissions that are not possible to eliminate. (https://tinyurl.com/2p9hzj8f)
The total Scope 1, 2 and 3 GHG emissions are calculated on the GHG Emissions page. We assume that </t>
        </r>
        <r>
          <rPr>
            <b/>
            <sz val="10"/>
            <color indexed="81"/>
            <rFont val="Arial"/>
            <family val="2"/>
          </rPr>
          <t xml:space="preserve">10% of that total </t>
        </r>
        <r>
          <rPr>
            <sz val="10"/>
            <color indexed="81"/>
            <rFont val="Arial"/>
            <family val="2"/>
          </rPr>
          <t xml:space="preserve">will be offset. Adjust this percent in the formula if a different quantity of GHG emissions will be offset.
The cost of Gold Standard-Certified International Offsets from Less is </t>
        </r>
        <r>
          <rPr>
            <b/>
            <sz val="10"/>
            <color indexed="81"/>
            <rFont val="Arial"/>
            <family val="2"/>
          </rPr>
          <t>$24.00 / tonne</t>
        </r>
        <r>
          <rPr>
            <sz val="10"/>
            <color indexed="81"/>
            <rFont val="Arial"/>
            <family val="2"/>
          </rPr>
          <t xml:space="preserve">. (https://www.less.ca/en-ca/tonnes.cfm) Adjust this value if the cost of the company's purchased offsets is different.
The percentage is the </t>
        </r>
        <r>
          <rPr>
            <b/>
            <sz val="10"/>
            <color indexed="81"/>
            <rFont val="Arial"/>
            <family val="2"/>
          </rPr>
          <t xml:space="preserve">probability </t>
        </r>
        <r>
          <rPr>
            <sz val="10"/>
            <color indexed="81"/>
            <rFont val="Arial"/>
            <family val="2"/>
          </rPr>
          <t xml:space="preserve">of this amount being paid for carbon offsets.
Since this is a cost, it is shown as a </t>
        </r>
        <r>
          <rPr>
            <b/>
            <sz val="10"/>
            <color indexed="81"/>
            <rFont val="Arial"/>
            <family val="2"/>
          </rPr>
          <t>negative "saving.</t>
        </r>
        <r>
          <rPr>
            <sz val="10"/>
            <color indexed="81"/>
            <rFont val="Arial"/>
            <family val="2"/>
          </rPr>
          <t>" 
Work with Legal and Finance to document data sources, estimation methodology and assumptions.</t>
        </r>
      </text>
    </comment>
    <comment ref="H78" authorId="0" shapeId="0" xr:uid="{B22E0ECE-965F-4D65-9A84-6011D85F5032}">
      <text>
        <r>
          <rPr>
            <sz val="10"/>
            <color indexed="81"/>
            <rFont val="Arial"/>
            <family val="2"/>
          </rPr>
          <t xml:space="preserve">Some capital for Project 50x30 will need to be sourced from the market. The amount is the total capital required for Project 50x30 minus the amount sourced from internal capital reserves, as shown on the Project 50x30 page.
The weighted average cost of capital (WACC) is assumed to be </t>
        </r>
        <r>
          <rPr>
            <b/>
            <sz val="10"/>
            <color indexed="81"/>
            <rFont val="Arial"/>
            <family val="2"/>
          </rPr>
          <t>10%.</t>
        </r>
        <r>
          <rPr>
            <sz val="10"/>
            <color indexed="81"/>
            <rFont val="Arial"/>
            <family val="2"/>
          </rPr>
          <t xml:space="preserve"> Adjust that amount to reflect the real WACC for this project.
The percentage is the </t>
        </r>
        <r>
          <rPr>
            <b/>
            <sz val="10"/>
            <color indexed="81"/>
            <rFont val="Arial"/>
            <family val="2"/>
          </rPr>
          <t xml:space="preserve">probability </t>
        </r>
        <r>
          <rPr>
            <sz val="10"/>
            <color indexed="81"/>
            <rFont val="Arial"/>
            <family val="2"/>
          </rPr>
          <t>of this amount being required to service the debt.
Since this is a cost, it is shown as a negative saving.
Work with Finance to document data sources, estimation methodology and assumptions.</t>
        </r>
      </text>
    </comment>
    <comment ref="H80" authorId="0" shapeId="0" xr:uid="{95033C9A-245A-45A1-ACAC-FA7878AE47A7}">
      <text>
        <r>
          <rPr>
            <sz val="10"/>
            <color indexed="81"/>
            <rFont val="Arial"/>
            <family val="2"/>
          </rPr>
          <t>This is the potential percentage reduction in other expenses, as a direct or indirect result of the project. 
Work with Operations and Finance to document data sources, estimation methodology and assumptions.</t>
        </r>
      </text>
    </comment>
    <comment ref="H82" authorId="0" shapeId="0" xr:uid="{1F0700F9-A83D-4E06-BC4F-591ACD9CA953}">
      <text>
        <r>
          <rPr>
            <sz val="10"/>
            <color indexed="81"/>
            <rFont val="Arial"/>
            <family val="2"/>
          </rPr>
          <t>This the total of all the above potential expense / cost savings.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M2" authorId="0" shapeId="0" xr:uid="{FF0549F9-2B57-4877-9CF0-B3757D056E2B}">
      <text>
        <r>
          <rPr>
            <sz val="10"/>
            <color indexed="81"/>
            <rFont val="Arial"/>
            <family val="2"/>
          </rPr>
          <t xml:space="preserve">This is the percentage progress on the journey toward </t>
        </r>
        <r>
          <rPr>
            <i/>
            <sz val="10"/>
            <color indexed="81"/>
            <rFont val="Arial"/>
            <family val="2"/>
          </rPr>
          <t>not causing any harm</t>
        </r>
        <r>
          <rPr>
            <sz val="10"/>
            <color indexed="81"/>
            <rFont val="Arial"/>
            <family val="2"/>
          </rPr>
          <t xml:space="preserve"> on this issue. </t>
        </r>
      </text>
    </comment>
    <comment ref="M3" authorId="0" shapeId="0" xr:uid="{0C323161-6256-4978-9B01-15E25C732E74}">
      <text>
        <r>
          <rPr>
            <sz val="10"/>
            <color indexed="81"/>
            <rFont val="Arial"/>
            <family val="2"/>
          </rPr>
          <t xml:space="preserve">Scope 1 emissions result from the company's own operational activities.
Scope 2 emissions are from power plants that provide the company's purchased electricity. 
Scope 3 emissions occur elsewhere in the company's value chain.
</t>
        </r>
        <r>
          <rPr>
            <b/>
            <sz val="10"/>
            <color indexed="81"/>
            <rFont val="Arial"/>
            <family val="2"/>
          </rPr>
          <t xml:space="preserve">Net </t>
        </r>
        <r>
          <rPr>
            <sz val="10"/>
            <color indexed="81"/>
            <rFont val="Arial"/>
            <family val="2"/>
          </rPr>
          <t>GHG emissions means total GHG emissions, less any emissions that are permanently sequestered or adequately offset.</t>
        </r>
      </text>
    </comment>
    <comment ref="M5" authorId="0" shapeId="0" xr:uid="{E7501C38-7336-43EC-979C-16D50B8FBBD5}">
      <text>
        <r>
          <rPr>
            <sz val="10"/>
            <color indexed="81"/>
            <rFont val="Arial"/>
            <family val="2"/>
          </rPr>
          <t>Scope 1 direct GHG emissions occur from stationary and mobile sources that are owned or controlled by the company. That is, GHG emissions from combustion in owned or controlled boilers, furnaces, vehicles, etc..</t>
        </r>
      </text>
    </comment>
    <comment ref="M6" authorId="0" shapeId="0" xr:uid="{AA71970D-ADDF-4642-B372-23E3D0F3C379}">
      <text>
        <r>
          <rPr>
            <sz val="10"/>
            <color indexed="81"/>
            <rFont val="Arial"/>
            <family val="2"/>
          </rPr>
          <t>If this choice is checked, the score for Scope 1 emissions will be zero, even if other choices are checked in this question. If this is selected, ignore the rest of the choices in this question and move on to the next question.</t>
        </r>
      </text>
    </comment>
    <comment ref="M7" authorId="0" shapeId="0" xr:uid="{3F76C7C4-6024-4065-8FD0-72A777391168}">
      <text>
        <r>
          <rPr>
            <sz val="10"/>
            <color indexed="81"/>
            <rFont val="Arial"/>
            <family val="2"/>
          </rPr>
          <t>An organization's Scope 1 baseline year is the year when its recorded GHG emissions from its operations were the highest. This percentage is the reduction from that baseline amount, on the journey toward zero Scope 1 GHG emissions, with or without the help of certified carbon offsets. 
Use appropriate conversion factors to express GHG emissions in consistent CO2 equivalent units. For guidance on Scope 1 calculations, see the resources listed in the References and Resources, below. 
Document data sources, estimation methodology and assumptions.</t>
        </r>
      </text>
    </comment>
    <comment ref="M11" authorId="0" shapeId="0" xr:uid="{EE6E9D2F-4245-42F4-AC4D-B00030936F9C}">
      <text>
        <r>
          <rPr>
            <sz val="10"/>
            <color indexed="81"/>
            <rFont val="Arial"/>
            <family val="2"/>
          </rPr>
          <t>The targets may be relative to a baseline year of the company's choosing. The intergovernmental Panel on Climate Change (IPCC) says that we must reduce emissions by 50% below 2010 levels by 2030; and reduce GHG emissions by 100% below 2010 levels by 2050.</t>
        </r>
      </text>
    </comment>
    <comment ref="M12" authorId="0" shapeId="0" xr:uid="{E8C365BA-7D39-4484-B60A-97C56D41D258}">
      <text>
        <r>
          <rPr>
            <sz val="10"/>
            <color indexed="81"/>
            <rFont val="Arial"/>
            <family val="2"/>
          </rPr>
          <t xml:space="preserve">The quality of offsets is often problematic. If a company uses offsets to reduce emissions, it should choose schemes verified by the Carbon Offsets Gold Standard (see the References, below).
These results can be compared with scores in previous reporting periods, to show a trend line. </t>
        </r>
      </text>
    </comment>
    <comment ref="M13" authorId="0" shapeId="0" xr:uid="{12865D74-6664-47E4-B1C0-670B92800EC5}">
      <text>
        <r>
          <rPr>
            <sz val="10"/>
            <color indexed="81"/>
            <rFont val="Arial"/>
            <family val="2"/>
          </rPr>
          <t>If the science-based goal is associated with a date, it is more credible and forceful.</t>
        </r>
      </text>
    </comment>
    <comment ref="M16" authorId="0" shapeId="0" xr:uid="{356153F4-8CAE-4A5E-B18C-446DD77AB018}">
      <text>
        <r>
          <rPr>
            <sz val="10"/>
            <color indexed="81"/>
            <rFont val="Arial"/>
            <family val="2"/>
          </rPr>
          <t>Scope 2 GHG emissions are indirect emissions from power plants that generate the organization's purchased electricity. They are created during the production of the energy, and the organization is mutually accountable for the proportion of the power plant's GHGs associated with the energy that it uses.</t>
        </r>
      </text>
    </comment>
    <comment ref="M17" authorId="0" shapeId="0" xr:uid="{58C40E5E-D648-454B-BB37-B39D5C9A06E7}">
      <text>
        <r>
          <rPr>
            <sz val="10"/>
            <color indexed="81"/>
            <rFont val="Arial"/>
            <family val="2"/>
          </rPr>
          <t>If this choice is checked, the score for Scope 2 emissions will be zero, even if other choices are checked in this question. If this is selected, ignore the rest of the choices in this question and move on to the next question.</t>
        </r>
      </text>
    </comment>
    <comment ref="M18" authorId="0" shapeId="0" xr:uid="{D769099E-300C-4898-95D7-B8AF01E3C39C}">
      <text>
        <r>
          <rPr>
            <sz val="10"/>
            <color indexed="81"/>
            <rFont val="Arial"/>
            <family val="2"/>
          </rPr>
          <t>An organization's Scope 2 baseline year is the year when its indirect GHG emissions from power plants that generate the organization's purchased electricity were the highest. This percentage is the reduction from that baseline amount, on the journey toward zero Scope 2 GHG emissions, with or without the help of certified carbon offsets. 
Use appropriate conversion factors to express GHG emissions in consistent CO2 equivalent units. For guidance on Scope 2 calculations, see the resources listed in the References and Resources, below. 
Document data sources, estimation methodology and assumptions.</t>
        </r>
      </text>
    </comment>
    <comment ref="M22" authorId="0" shapeId="0" xr:uid="{3D6858F0-5F7A-45DC-A3C5-06E9C12458DE}">
      <text>
        <r>
          <rPr>
            <sz val="10"/>
            <color indexed="81"/>
            <rFont val="Arial"/>
            <family val="2"/>
          </rPr>
          <t xml:space="preserve">The targets may be relative to a baseline year of the company's choosing. The intergovernmental Panel on Climate Change (IPCC) says that we must reduce emissions by 50% below 2010 levels by 2030; and reduce GHG emissions by 100% below 2010 levels by 2050.
</t>
        </r>
      </text>
    </comment>
    <comment ref="M23" authorId="0" shapeId="0" xr:uid="{60CDCEAF-F025-46BE-BDC3-D707F6DC686B}">
      <text>
        <r>
          <rPr>
            <sz val="10"/>
            <color indexed="81"/>
            <rFont val="Arial"/>
            <family val="2"/>
          </rPr>
          <t xml:space="preserve">The quality of offsets is often problematic. If a company uses offsets to reduce emissions, it should choose schemes verified by the Carbon Offsets Gold Standard (see the References, below).
These results can be compared with scores in previous reporting periods, to show a trend line. </t>
        </r>
      </text>
    </comment>
    <comment ref="M24" authorId="0" shapeId="0" xr:uid="{1E7B1CD1-9C19-4A28-A24D-F027B5E0B7F9}">
      <text>
        <r>
          <rPr>
            <sz val="10"/>
            <color indexed="81"/>
            <rFont val="Arial"/>
            <family val="2"/>
          </rPr>
          <t>If the science-based goal is associated with a date, it is more credible and forceful.</t>
        </r>
      </text>
    </comment>
    <comment ref="M28" authorId="0" shapeId="0" xr:uid="{017C3BCE-3E16-4328-A3EF-ABBB0F3EB145}">
      <text>
        <r>
          <rPr>
            <sz val="10"/>
            <color indexed="81"/>
            <rFont val="Arial"/>
            <family val="2"/>
          </rPr>
          <t>Scope 3 GHG emissions usually account for 50%% to 90% of an organization's carbon footprint. They potentially come from the 15 sources listed in this question. Even though they are indirect and mostly emitted by others, the organization is mutually accountable for them.
For more information on these 15 sources of Scope 3 emissions, see the "Technical Guidance for Calculating Scope 3 Emissions" listed in the References, below.</t>
        </r>
      </text>
    </comment>
    <comment ref="M29" authorId="0" shapeId="0" xr:uid="{882E61B8-49EC-4ED2-A443-EF2783C64424}">
      <text>
        <r>
          <rPr>
            <sz val="10"/>
            <color indexed="81"/>
            <rFont val="Arial"/>
            <family val="2"/>
          </rPr>
          <t>If this choice is checked, the score for Scope 3 emissions will be zero, even if other choices are checked in this question. If this is selected, ignore the rest of the choices in this question and move on to the next question.</t>
        </r>
      </text>
    </comment>
    <comment ref="P30" authorId="0" shapeId="0" xr:uid="{89296521-F416-439C-9D95-B7028B26260E}">
      <text>
        <r>
          <rPr>
            <sz val="10"/>
            <color indexed="81"/>
            <rFont val="Arial"/>
            <family val="2"/>
          </rPr>
          <t>The choices give the company credit for its efforts to calculate Scope 3 emissions, even if it has not calculated emission from all relevant Scope 3 sources.</t>
        </r>
      </text>
    </comment>
    <comment ref="P31" authorId="0" shapeId="0" xr:uid="{17D4DCE5-B32D-4983-88C9-E83103DABE86}">
      <text>
        <r>
          <rPr>
            <sz val="10"/>
            <color indexed="81"/>
            <rFont val="Arial"/>
            <family val="2"/>
          </rPr>
          <t xml:space="preserve">Indirect Scope 3 GHGs potentially come from the 15 sources listed. This question identifies the sources that are most relevant to the organization. Then, the company is given credit for calculations of carbon footprints associated with the identified relevant sources
For guidance when calculating the size of the GHG Emissions in the selected categories,  see the Scope 3 Emissions-related resources listed in the References and Resources, below. 
Some are challenging to estimate, so a separate worksheet will be necessary. Be sure to document assumptions, estimation methodologies, and date sources. </t>
        </r>
      </text>
    </comment>
    <comment ref="P46" authorId="0" shapeId="0" xr:uid="{7C48172E-B7CD-41A8-B7B4-A324320171B9}">
      <text>
        <r>
          <rPr>
            <sz val="10"/>
            <color indexed="81"/>
            <rFont val="Arial"/>
            <family val="2"/>
          </rPr>
          <t>These are simple totals of the number of checkmarks or values in the above columns.</t>
        </r>
      </text>
    </comment>
    <comment ref="M47" authorId="0" shapeId="0" xr:uid="{E0EC5DC5-9832-4AC5-AE25-B056531BAD40}">
      <text>
        <r>
          <rPr>
            <sz val="10"/>
            <color indexed="81"/>
            <rFont val="Arial"/>
            <family val="2"/>
          </rPr>
          <t>An organization's Scope 3 baseline year is the year when its indirect GHG emissions from Scope 3 sources were the highest. This percentage is the reduction from that baseline amount, on the journey toward zero Scope 3cGHG emissions, with or without the help of certified carbon offsets. 
Use appropriate conversion factors to express GHG emissions in consistent CO2 equivalent units. For guidance on this, see the "GHG Emissions Calculation Tool" listed in the  References, below.
Document data sources, estimation methodology and assumptions.</t>
        </r>
      </text>
    </comment>
    <comment ref="M49" authorId="0" shapeId="0" xr:uid="{243A749E-516A-46A9-BDE1-D79667AE211B}">
      <text>
        <r>
          <rPr>
            <sz val="10"/>
            <color indexed="81"/>
            <rFont val="Arial"/>
            <family val="2"/>
          </rPr>
          <t xml:space="preserve">This is simple calculation based on the totals at the bottom of the two checkmark columns, above. It gives an organization partial credit for calculating some of its Scope 3 emissions. </t>
        </r>
      </text>
    </comment>
    <comment ref="M50" authorId="0" shapeId="0" xr:uid="{E902874E-2A23-49B8-A1CE-5C094D247CA1}">
      <text>
        <r>
          <rPr>
            <sz val="10"/>
            <color indexed="81"/>
            <rFont val="Arial"/>
            <family val="2"/>
          </rPr>
          <t xml:space="preserve">If the "Percent of significant Scope 3 sources that we monitor and track" is </t>
        </r>
        <r>
          <rPr>
            <b/>
            <sz val="10"/>
            <color indexed="81"/>
            <rFont val="Arial"/>
            <family val="2"/>
          </rPr>
          <t>100%</t>
        </r>
        <r>
          <rPr>
            <sz val="10"/>
            <color indexed="81"/>
            <rFont val="Arial"/>
            <family val="2"/>
          </rPr>
          <t xml:space="preserve">, the total for the above "Estimated Scope 3 GHGs from sources that we track" column is used for Scope 3 emissions in the "Total Scope 1, 2 and 3 GHG emissions" calculation.
Scope 3 GHG emissions usually account for 50% to 90% of an organization's carbon footprint. Therefore, if the "Percent of significant Scope 3 sources that we monitor and track" is </t>
        </r>
        <r>
          <rPr>
            <b/>
            <sz val="10"/>
            <color indexed="81"/>
            <rFont val="Arial"/>
            <family val="2"/>
          </rPr>
          <t>less than 100%,</t>
        </r>
        <r>
          <rPr>
            <sz val="10"/>
            <color indexed="81"/>
            <rFont val="Arial"/>
            <family val="2"/>
          </rPr>
          <t xml:space="preserve"> we assume that Scope 3 emissions account for </t>
        </r>
        <r>
          <rPr>
            <b/>
            <sz val="10"/>
            <color indexed="81"/>
            <rFont val="Arial"/>
            <family val="2"/>
          </rPr>
          <t>80%</t>
        </r>
        <r>
          <rPr>
            <sz val="10"/>
            <color indexed="81"/>
            <rFont val="Arial"/>
            <family val="2"/>
          </rPr>
          <t xml:space="preserve"> of the company's emissions. That is, they equal 4 x (Scope 1 + Scope 2 emissions), and that amount is used for Scope 3 emissions in the "Total Scope 1, 2 and 3 GHG emissions" calculation.
This approach is an encouragement for organizations to monitor and track GHGs from all relevant sources of GHGs. </t>
        </r>
      </text>
    </comment>
    <comment ref="M51" authorId="0" shapeId="0" xr:uid="{501D8F42-4052-4252-B2C3-49FE65335ED4}">
      <text>
        <r>
          <rPr>
            <sz val="10"/>
            <color indexed="81"/>
            <rFont val="Arial"/>
            <family val="2"/>
          </rPr>
          <t>This is the total estimated  Scope 1, 2 and 3 emissions, using the values in the above questions.</t>
        </r>
      </text>
    </comment>
    <comment ref="M52" authorId="0" shapeId="0" xr:uid="{C58DC6D3-D38F-437F-A30D-CA0E9E95FCDC}">
      <text>
        <r>
          <rPr>
            <sz val="10"/>
            <color indexed="81"/>
            <rFont val="Arial"/>
            <family val="2"/>
          </rPr>
          <t>This may be of interest to investors, for comparative purposes.</t>
        </r>
      </text>
    </comment>
    <comment ref="M54" authorId="0" shapeId="0" xr:uid="{AA698A0A-3861-4137-8C45-AED38DB5FB73}">
      <text>
        <r>
          <rPr>
            <sz val="10"/>
            <color indexed="81"/>
            <rFont val="Arial"/>
            <family val="2"/>
          </rPr>
          <t xml:space="preserve">The targets may be relative to a baseline year of the company's choosing. The intergovernmental Panel on Climate Change (IPCC) says that we must reduce emissions by 50% below 2010 levels by 2030; and reduce GHG emissions by 100% below 2010 levels by 2050.
</t>
        </r>
      </text>
    </comment>
    <comment ref="M55" authorId="0" shapeId="0" xr:uid="{B9D2D61C-28D5-4CB4-B7CE-1B423CF7B038}">
      <text>
        <r>
          <rPr>
            <sz val="10"/>
            <color indexed="81"/>
            <rFont val="Arial"/>
            <family val="2"/>
          </rPr>
          <t xml:space="preserve">The quality of offsets is often problematic. If a company uses offsets to reduce emissions, it should choose schemes verified by the Carbon Offsets Gold Standard (see the References, below).
These results can be compared with scores in previous reporting periods, to show a trend line. </t>
        </r>
      </text>
    </comment>
    <comment ref="M56" authorId="0" shapeId="0" xr:uid="{5591926E-B1B0-4C15-83AF-3819CFE91AF7}">
      <text>
        <r>
          <rPr>
            <sz val="10"/>
            <color indexed="81"/>
            <rFont val="Arial"/>
            <family val="2"/>
          </rPr>
          <t>If the science-based goal is associated with a date, it is more credible and forceful.</t>
        </r>
      </text>
    </comment>
  </commentList>
</comments>
</file>

<file path=xl/sharedStrings.xml><?xml version="1.0" encoding="utf-8"?>
<sst xmlns="http://schemas.openxmlformats.org/spreadsheetml/2006/main" count="994" uniqueCount="693">
  <si>
    <t>Net annual cash flow</t>
  </si>
  <si>
    <t>Cumulative totals</t>
  </si>
  <si>
    <t>Current value</t>
  </si>
  <si>
    <t>% Impact</t>
  </si>
  <si>
    <t>% Probability  
within timeframe</t>
  </si>
  <si>
    <t>Amount at risk</t>
  </si>
  <si>
    <t>Year 1
% and amount</t>
  </si>
  <si>
    <t>Year 2
% and amount</t>
  </si>
  <si>
    <t>Year 3
% and amount</t>
  </si>
  <si>
    <t>Year 4
% and amount</t>
  </si>
  <si>
    <t>Year 5
% and amount</t>
  </si>
  <si>
    <t>_Ctrl_1</t>
  </si>
  <si>
    <t>_Ctrl_2</t>
  </si>
  <si>
    <t>_Ctrl_3</t>
  </si>
  <si>
    <t>_Ctrl_4</t>
  </si>
  <si>
    <t>_Ctrl_5</t>
  </si>
  <si>
    <t>{"WidgetClassification":0,"State":1,"IsRequired":false,"IsMultiline":true,"IsHidden":false,"Placeholder":"","InputType":0,"Rows":3,"IsMergeJustify":false,"CellName":"_Ctrl_5","CellAddress":"='CAPEX Request Form'!$B$16","WidgetName":4,"HiddenRow":5,"SheetCodeName":null,"ControlId":"","wcb":0}</t>
  </si>
  <si>
    <t>{"WidgetClassification":0,"State":1,"IsRequired":false,"IsMultiline":true,"IsHidden":false,"Placeholder":"","InputType":0,"Rows":3,"IsMergeJustify":false,"CellName":"_Ctrl_4","CellAddress":"='CAPEX Request Form'!$B$15","WidgetName":4,"HiddenRow":4,"SheetCodeName":null,"ControlId":"","wcb":0}</t>
  </si>
  <si>
    <t>{"WidgetClassification":0,"State":1,"IsRequired":false,"IsMultiline":true,"IsHidden":false,"Placeholder":"","InputType":0,"Rows":3,"IsMergeJustify":false,"CellName":"_Ctrl_3","CellAddress":"='CAPEX Request Form'!$B$14","WidgetName":4,"HiddenRow":3,"SheetCodeName":null,"ControlId":"","wcb":0}</t>
  </si>
  <si>
    <t>_Ctrl_6</t>
  </si>
  <si>
    <t>{"WidgetClassification":0,"State":1,"IsRequired":false,"IsMultiline":true,"IsHidden":false,"Placeholder":"","InputType":0,"Rows":3,"IsMergeJustify":false,"CellName":"_Ctrl_6","CellAddress":"='CAPEX Request Form'!$B$5","WidgetName":4,"HiddenRow":6,"SheetCodeName":null,"ControlId":"","wcb":0}</t>
  </si>
  <si>
    <t>_Ctrl_7</t>
  </si>
  <si>
    <t>{"WidgetClassification":0,"State":1,"IsRequired":false,"IsMultiline":true,"IsHidden":false,"Placeholder":"","InputType":0,"Rows":3,"IsMergeJustify":false,"CellName":"_Ctrl_7","CellAddress":"='CAPEX Request Form'!$B$6","WidgetName":4,"HiddenRow":7,"SheetCodeName":null,"ControlId":"","wcb":0}</t>
  </si>
  <si>
    <t>_Ctrl_8</t>
  </si>
  <si>
    <t>{"WidgetClassification":0,"State":1,"IsRequired":false,"IsMultiline":true,"IsHidden":false,"Placeholder":"","InputType":0,"Rows":3,"IsMergeJustify":false,"CellName":"_Ctrl_8","CellAddress":"='CAPEX Request Form'!$B$7","WidgetName":4,"HiddenRow":8,"SheetCodeName":null,"ControlId":"","wcb":0}</t>
  </si>
  <si>
    <t>_Ctrl_9</t>
  </si>
  <si>
    <t>{"WidgetClassification":0,"State":1,"IsRequired":false,"IsMultiline":true,"IsHidden":false,"Placeholder":"","InputType":0,"Rows":3,"IsMergeJustify":false,"CellName":"_Ctrl_9","CellAddress":"='CAPEX Request Form'!$B$8","WidgetName":4,"HiddenRow":9,"SheetCodeName":null,"ControlId":"","wcb":0}</t>
  </si>
  <si>
    <t>_Ctrl_10</t>
  </si>
  <si>
    <t>{"WidgetClassification":0,"State":1,"IsRequired":false,"IsMultiline":true,"IsHidden":false,"Placeholder":"","InputType":0,"Rows":3,"IsMergeJustify":false,"CellName":"_Ctrl_10","CellAddress":"='CAPEX Request Form'!$B$9","WidgetName":4,"HiddenRow":10,"SheetCodeName":null,"ControlId":"","wcb":0}</t>
  </si>
  <si>
    <t>_Ctrl_11</t>
  </si>
  <si>
    <t>{"WidgetClassification":0,"State":1,"IsRequired":false,"IsMultiline":true,"IsHidden":false,"Placeholder":"","InputType":0,"Rows":3,"IsMergeJustify":false,"CellName":"_Ctrl_11","CellAddress":"='CAPEX Request Form'!$B$10","WidgetName":4,"HiddenRow":11,"SheetCodeName":null,"ControlId":"","wcb":0}</t>
  </si>
  <si>
    <t>_Ctrl_12</t>
  </si>
  <si>
    <t>{"WidgetClassification":0,"State":1,"IsRequired":false,"IsMultiline":true,"IsHidden":false,"Placeholder":"","InputType":0,"Rows":3,"IsMergeJustify":false,"CellName":"_Ctrl_12","CellAddress":"='CAPEX Request Form'!$B$11","WidgetName":4,"HiddenRow":12,"SheetCodeName":null,"ControlId":"","wcb":0}</t>
  </si>
  <si>
    <t>_Ctrl_13</t>
  </si>
  <si>
    <t>{"WidgetClassification":0,"State":1,"IsRequired":false,"IsMultiline":true,"IsHidden":false,"Placeholder":"","InputType":0,"Rows":3,"IsMergeJustify":false,"CellName":"_Ctrl_13","CellAddress":"='CAPEX Request Form'!$E$5","WidgetName":4,"HiddenRow":13,"SheetCodeName":null,"ControlId":"","wcb":0}</t>
  </si>
  <si>
    <t>_Ctrl_14</t>
  </si>
  <si>
    <t>{"WidgetClassification":0,"State":1,"IsRequired":false,"IsMultiline":true,"IsHidden":false,"Placeholder":"","InputType":0,"Rows":3,"IsMergeJustify":false,"CellName":"_Ctrl_14","CellAddress":"='CAPEX Request Form'!$E$6","WidgetName":4,"HiddenRow":14,"SheetCodeName":null,"ControlId":"","wcb":0}</t>
  </si>
  <si>
    <t>_Ctrl_15</t>
  </si>
  <si>
    <t>{"WidgetClassification":0,"State":1,"IsRequired":false,"IsMultiline":true,"IsHidden":false,"Placeholder":"","InputType":0,"Rows":3,"IsMergeJustify":false,"CellName":"_Ctrl_15","CellAddress":"='CAPEX Request Form'!$E$7","WidgetName":4,"HiddenRow":15,"SheetCodeName":null,"ControlId":"","wcb":0}</t>
  </si>
  <si>
    <t>_Ctrl_16</t>
  </si>
  <si>
    <t>{"WidgetClassification":0,"State":1,"IsRequired":false,"IsMultiline":true,"IsHidden":false,"Placeholder":"","InputType":0,"Rows":3,"IsMergeJustify":false,"CellName":"_Ctrl_16","CellAddress":"='CAPEX Request Form'!$E$8","WidgetName":4,"HiddenRow":16,"SheetCodeName":null,"ControlId":"","wcb":0}</t>
  </si>
  <si>
    <t>_Ctrl_17</t>
  </si>
  <si>
    <t>{"WidgetClassification":0,"State":1,"IsRequired":false,"IsMultiline":true,"IsHidden":false,"Placeholder":"","InputType":0,"Rows":3,"IsMergeJustify":false,"CellName":"_Ctrl_17","CellAddress":"='CAPEX Request Form'!$E$9","WidgetName":4,"HiddenRow":17,"SheetCodeName":null,"ControlId":"","wcb":0}</t>
  </si>
  <si>
    <t>_Ctrl_18</t>
  </si>
  <si>
    <t>{"WidgetClassification":0,"State":1,"IsRequired":false,"IsMultiline":true,"IsHidden":false,"Placeholder":"","InputType":0,"Rows":3,"IsMergeJustify":false,"CellName":"_Ctrl_18","CellAddress":"='CAPEX Request Form'!$E$10","WidgetName":4,"HiddenRow":18,"SheetCodeName":null,"ControlId":"","wcb":0}</t>
  </si>
  <si>
    <t>_Ctrl_19</t>
  </si>
  <si>
    <t>{"WidgetClassification":0,"State":1,"IsRequired":false,"IsMultiline":true,"IsHidden":false,"Placeholder":"","InputType":0,"Rows":3,"IsMergeJustify":false,"CellName":"_Ctrl_19","CellAddress":"='CAPEX Request Form'!$E$11","WidgetName":4,"HiddenRow":19,"SheetCodeName":null,"ControlId":"","wcb":0}</t>
  </si>
  <si>
    <t>_Ctrl_20</t>
  </si>
  <si>
    <t>{"WidgetClassification":0,"State":1,"IsRequired":false,"IsMultiline":true,"IsHidden":false,"Placeholder":"","InputType":0,"Rows":3,"IsMergeJustify":false,"CellName":"_Ctrl_20","CellAddress":"='CAPEX Request Form'!$E$25","WidgetName":4,"HiddenRow":20,"SheetCodeName":null,"ControlId":"","wcb":0}</t>
  </si>
  <si>
    <t>_Ctrl_21</t>
  </si>
  <si>
    <t>{"WidgetClassification":0,"State":1,"IsRequired":false,"IsMultiline":true,"IsHidden":false,"Placeholder":"","InputType":0,"Rows":3,"IsMergeJustify":false,"CellName":"_Ctrl_21","CellAddress":"='CAPEX Request Form'!$E$29","WidgetName":4,"HiddenRow":21,"SheetCodeName":null,"ControlId":"","wcb":0}</t>
  </si>
  <si>
    <t>_Ctrl_22</t>
  </si>
  <si>
    <t>{"WidgetClassification":0,"State":1,"IsRequired":false,"IsMultiline":true,"IsHidden":false,"Placeholder":"","InputType":0,"Rows":3,"IsMergeJustify":false,"CellName":"_Ctrl_22","CellAddress":"='CAPEX Request Form'!$E$31","WidgetName":4,"HiddenRow":22,"SheetCodeName":null,"ControlId":"","wcb":0}</t>
  </si>
  <si>
    <t>_Ctrl_23</t>
  </si>
  <si>
    <t>{"WidgetClassification":0,"State":1,"IsRequired":false,"IsMultiline":true,"IsHidden":false,"Placeholder":"","InputType":0,"Rows":3,"IsMergeJustify":false,"CellName":"_Ctrl_23","CellAddress":"='CAPEX Request Form'!$B$36","WidgetName":4,"HiddenRow":23,"SheetCodeName":null,"ControlId":"","wcb":0}</t>
  </si>
  <si>
    <t>_Ctrl_24</t>
  </si>
  <si>
    <t>{"WidgetClassification":0,"State":1,"IsRequired":false,"IsMultiline":true,"IsHidden":false,"Placeholder":"","InputType":0,"Rows":3,"IsMergeJustify":false,"CellName":"_Ctrl_24","CellAddress":"='CAPEX Request Form'!$E$41","WidgetName":4,"HiddenRow":24,"SheetCodeName":null,"ControlId":"","wcb":0}</t>
  </si>
  <si>
    <t>_Ctrl_25</t>
  </si>
  <si>
    <t>{"WidgetClassification":0,"State":1,"IsRequired":false,"IsMultiline":true,"IsHidden":false,"Placeholder":"","InputType":0,"Rows":3,"IsMergeJustify":false,"CellName":"_Ctrl_25","CellAddress":"='CAPEX Request Form'!$E$45","WidgetName":4,"HiddenRow":25,"SheetCodeName":null,"ControlId":"","wcb":0}</t>
  </si>
  <si>
    <t>_Ctrl_26</t>
  </si>
  <si>
    <t>{"WidgetClassification":0,"State":1,"IsRequired":false,"IsMultiline":true,"IsHidden":false,"Placeholder":"","InputType":0,"Rows":3,"IsMergeJustify":false,"CellName":"_Ctrl_26","CellAddress":"='CAPEX Request Form'!$E$48","WidgetName":4,"HiddenRow":26,"SheetCodeName":null,"ControlId":"","wcb":0}</t>
  </si>
  <si>
    <t>_Ctrl_27</t>
  </si>
  <si>
    <t>{"WidgetClassification":0,"State":1,"IsRequired":false,"IsMultiline":true,"IsHidden":false,"Placeholder":"","InputType":0,"Rows":3,"IsMergeJustify":false,"CellName":"_Ctrl_27","CellAddress":"='CAPEX Request Form'!$D$52","WidgetName":4,"HiddenRow":27,"SheetCodeName":null,"ControlId":"","wcb":0}</t>
  </si>
  <si>
    <t>_Ctrl_28</t>
  </si>
  <si>
    <t>{"WidgetClassification":0,"State":1,"IsRequired":false,"IsMultiline":true,"IsHidden":false,"Placeholder":"","InputType":0,"Rows":3,"IsMergeJustify":false,"CellName":"_Ctrl_28","CellAddress":"='CAPEX Request Form'!$D$53","WidgetName":4,"HiddenRow":28,"SheetCodeName":null,"ControlId":"","wcb":0}</t>
  </si>
  <si>
    <t>_Ctrl_29</t>
  </si>
  <si>
    <t>{"WidgetClassification":0,"State":1,"IsRequired":false,"IsMultiline":true,"IsHidden":false,"Placeholder":"","InputType":0,"Rows":3,"IsMergeJustify":false,"CellName":"_Ctrl_29","CellAddress":"='CAPEX Request Form'!$D$54","WidgetName":4,"HiddenRow":29,"SheetCodeName":null,"ControlId":"","wcb":0}</t>
  </si>
  <si>
    <t>_Ctrl_30</t>
  </si>
  <si>
    <t>{"WidgetClassification":0,"State":1,"IsRequired":false,"IsMultiline":true,"IsHidden":false,"Placeholder":"","InputType":0,"Rows":3,"IsMergeJustify":false,"CellName":"_Ctrl_30","CellAddress":"='CAPEX Request Form'!$D$55","WidgetName":4,"HiddenRow":30,"SheetCodeName":null,"ControlId":"","wcb":0}</t>
  </si>
  <si>
    <t>_Ctrl_31</t>
  </si>
  <si>
    <t>{"WidgetClassification":0,"State":1,"IsRequired":false,"IsMultiline":true,"IsHidden":false,"Placeholder":"","InputType":0,"Rows":3,"IsMergeJustify":false,"CellName":"_Ctrl_31","CellAddress":"='CAPEX Request Form'!$D$56","WidgetName":4,"HiddenRow":31,"SheetCodeName":null,"ControlId":"","wcb":0}</t>
  </si>
  <si>
    <t>_Ctrl_32</t>
  </si>
  <si>
    <t>{"WidgetClassification":0,"State":1,"IsRequired":false,"IsMergeJustify":false,"DefaultValue":"1/06/18","CalendarFlavor":2,"ShowYearMonthMenu":false,"StartYear":1968,"YearsAfterCurrentYear":10,"CellName":"_Ctrl_32","CellAddress":"='CAPEX Request Form'!$F$52","WidgetName":1,"HiddenRow":32,"SheetCodeName":null,"ControlId":"","wcb":0}</t>
  </si>
  <si>
    <t>_Ctrl_33</t>
  </si>
  <si>
    <t>{"WidgetClassification":0,"State":1,"IsRequired":false,"IsMergeJustify":false,"DefaultValue":"1/06/18","CalendarFlavor":2,"ShowYearMonthMenu":false,"StartYear":1968,"YearsAfterCurrentYear":10,"CellName":"_Ctrl_33","CellAddress":"='CAPEX Request Form'!$F$53","WidgetName":1,"HiddenRow":33,"SheetCodeName":null,"ControlId":"","wcb":0}</t>
  </si>
  <si>
    <t>_Ctrl_34</t>
  </si>
  <si>
    <t>{"WidgetClassification":0,"State":1,"IsRequired":false,"IsMergeJustify":false,"DefaultValue":"1/06/18","CalendarFlavor":2,"ShowYearMonthMenu":false,"StartYear":1968,"YearsAfterCurrentYear":10,"CellName":"_Ctrl_34","CellAddress":"='CAPEX Request Form'!$F$54","WidgetName":1,"HiddenRow":34,"SheetCodeName":null,"ControlId":"","wcb":0}</t>
  </si>
  <si>
    <t>_Ctrl_35</t>
  </si>
  <si>
    <t>{"WidgetClassification":0,"State":1,"IsRequired":false,"IsMergeJustify":false,"DefaultValue":"1/06/18","CalendarFlavor":2,"ShowYearMonthMenu":false,"StartYear":1968,"YearsAfterCurrentYear":10,"CellName":"_Ctrl_35","CellAddress":"='CAPEX Request Form'!$F$55","WidgetName":1,"HiddenRow":35,"SheetCodeName":null,"ControlId":"","wcb":0}</t>
  </si>
  <si>
    <t>_Ctrl_36</t>
  </si>
  <si>
    <t>{"WidgetClassification":0,"State":1,"IsRequired":false,"IsMergeJustify":false,"DefaultValue":"1/06/18","CalendarFlavor":2,"ShowYearMonthMenu":false,"StartYear":1968,"YearsAfterCurrentYear":10,"CellName":"_Ctrl_36","CellAddress":"='CAPEX Request Form'!$F$56","WidgetName":1,"HiddenRow":36,"SheetCodeName":null,"ControlId":"","wcb":0}</t>
  </si>
  <si>
    <t>_Ctrl_37</t>
  </si>
  <si>
    <t>{"WidgetClassification":0,"State":1,"IsRequired":false,"IsMultiline":true,"IsHidden":false,"Placeholder":"","InputType":0,"Rows":3,"IsMergeJustify":false,"CellName":"_Ctrl_37","CellAddress":"='CAPEX Request Form'!$B$53","WidgetName":4,"HiddenRow":37,"SheetCodeName":null,"ControlId":"","wcb":0}</t>
  </si>
  <si>
    <t>_Ctrl_38</t>
  </si>
  <si>
    <t>{"WidgetClassification":0,"State":1,"IsRequired":false,"IsMultiline":true,"IsHidden":false,"Placeholder":"","InputType":0,"Rows":3,"IsMergeJustify":false,"CellName":"_Ctrl_38","CellAddress":"='CAPEX Request Form'!$B$54","WidgetName":4,"HiddenRow":38,"SheetCodeName":null,"ControlId":"","wcb":0}</t>
  </si>
  <si>
    <t>_Ctrl_39</t>
  </si>
  <si>
    <t>{"WidgetClassification":3,"State":1,"HyperlinkFlavor":1,"Placement":0,"LinkTarget":0,"CellName":"_Ctrl_39","CellAddress":"='CAPEX Request Form'!$B$19","WidgetName":8,"HiddenRow":39,"SheetCodeName":null,"ControlId":"HelpVideos","wcb":0}</t>
  </si>
  <si>
    <t>_Ctrl_40</t>
  </si>
  <si>
    <t>{"WidgetClassification":3,"State":1,"HyperlinkFlavor":0,"Placement":0,"LinkTarget":0,"CellName":"_Ctrl_40","CellAddress":"='CAPEX Request Form'!$G$18","WidgetName":8,"HiddenRow":40,"SheetCodeName":null,"ControlId":"HelpVideos","wcb":0}</t>
  </si>
  <si>
    <t>_Ctrl_41</t>
  </si>
  <si>
    <t>_Ctrl_42</t>
  </si>
  <si>
    <t>{"WidgetClassification":0,"State":1,"IsRequired":false,"IsMultiline":true,"IsHidden":false,"Placeholder":"","InputType":0,"Rows":3,"IsMergeJustify":false,"CellName":"_Ctrl_42","CellAddress":"='CAPEX Request Form'!$C$60","WidgetName":4,"HiddenRow":42,"SheetCodeName":null,"ControlId":"","wcb":0}</t>
  </si>
  <si>
    <t>_Ctrl_43</t>
  </si>
  <si>
    <t>_Ctrl_44</t>
  </si>
  <si>
    <t>{"WidgetClassification":0,"State":1,"IsRequired":false,"IsMultiline":true,"IsHidden":false,"Placeholder":"","InputType":0,"Rows":3,"IsMergeJustify":false,"CellName":"_Ctrl_44","CellAddress":"='ESG Progress'!$B$6","WidgetName":4,"HiddenRow":44,"SheetCodeName":null,"ControlId":"","wcb":0}</t>
  </si>
  <si>
    <t>_Ctrl_45</t>
  </si>
  <si>
    <t>{"WidgetClassification":0,"State":1,"IsRequired":false,"IsMultiline":true,"IsHidden":false,"Placeholder":"","InputType":0,"Rows":3,"IsMergeJustify":false,"CellName":"_Ctrl_45","CellAddress":"='ESG Progress'!$B$7","WidgetName":4,"HiddenRow":45,"SheetCodeName":null,"ControlId":"","wcb":0}</t>
  </si>
  <si>
    <t>_Ctrl_46</t>
  </si>
  <si>
    <t>{"WidgetClassification":0,"State":1,"IsRequired":false,"IsMultiline":true,"IsHidden":false,"Placeholder":"","InputType":0,"Rows":3,"IsMergeJustify":false,"CellName":"_Ctrl_46","CellAddress":"='ESG Progress'!$B$9","WidgetName":4,"HiddenRow":46,"SheetCodeName":null,"ControlId":"","wcb":0}</t>
  </si>
  <si>
    <t>_Ctrl_47</t>
  </si>
  <si>
    <t>{"WidgetClassification":0,"State":1,"IsRequired":false,"IsMultiline":true,"IsHidden":false,"Placeholder":"","InputType":0,"Rows":3,"IsMergeJustify":false,"CellName":"_Ctrl_47","CellAddress":"='ESG Progress'!$C$6","WidgetName":4,"HiddenRow":47,"SheetCodeName":null,"ControlId":"","wcb":0}</t>
  </si>
  <si>
    <t>_Ctrl_48</t>
  </si>
  <si>
    <t>{"WidgetClassification":0,"State":1,"IsRequired":false,"IsMultiline":true,"IsHidden":false,"Placeholder":"","InputType":0,"Rows":3,"IsMergeJustify":false,"CellName":"_Ctrl_48","CellAddress":"='ESG Progress'!$C$7","WidgetName":4,"HiddenRow":48,"SheetCodeName":null,"ControlId":"","wcb":0}</t>
  </si>
  <si>
    <t>_Ctrl_49</t>
  </si>
  <si>
    <t>{"WidgetClassification":0,"State":1,"IsRequired":false,"IsMultiline":true,"IsHidden":false,"Placeholder":"","InputType":0,"Rows":3,"IsMergeJustify":false,"CellName":"_Ctrl_49","CellAddress":"='ESG Progress'!$C$8","WidgetName":4,"HiddenRow":49,"SheetCodeName":null,"ControlId":"","wcb":0}</t>
  </si>
  <si>
    <t>_Ctrl_50</t>
  </si>
  <si>
    <t>{"WidgetClassification":0,"State":1,"IsRequired":false,"IsMultiline":true,"IsHidden":false,"Placeholder":"","InputType":0,"Rows":3,"IsMergeJustify":false,"CellName":"_Ctrl_50","CellAddress":"='ESG Progress'!$C$9","WidgetName":4,"HiddenRow":50,"SheetCodeName":null,"ControlId":"","wcb":0}</t>
  </si>
  <si>
    <t>_Ctrl_51</t>
  </si>
  <si>
    <t>{"WidgetClassification":0,"State":1,"IsRequired":false,"IsMultiline":true,"IsHidden":false,"Placeholder":"","InputType":0,"Rows":3,"IsMergeJustify":false,"CellName":"_Ctrl_51","CellAddress":"='ESG Progress'!$C$10","WidgetName":4,"HiddenRow":51,"SheetCodeName":null,"ControlId":"","wcb":0}</t>
  </si>
  <si>
    <t>_Ctrl_52</t>
  </si>
  <si>
    <t>{"WidgetClassification":0,"State":1,"IsRequired":false,"IsMultiline":true,"IsHidden":false,"Placeholder":"","InputType":0,"Rows":3,"IsMergeJustify":false,"CellName":"_Ctrl_52","CellAddress":"='ESG Progress'!$C$11","WidgetName":4,"HiddenRow":52,"SheetCodeName":null,"ControlId":"","wcb":0}</t>
  </si>
  <si>
    <t>_Ctrl_53</t>
  </si>
  <si>
    <t>{"WidgetClassification":0,"State":1,"IsRequired":false,"IsMultiline":true,"IsHidden":false,"Placeholder":"","InputType":0,"Rows":3,"IsMergeJustify":false,"CellName":"_Ctrl_53","CellAddress":"='ESG Progress'!$C$12","WidgetName":4,"HiddenRow":53,"SheetCodeName":null,"ControlId":"","wcb":0}</t>
  </si>
  <si>
    <t>_Ctrl_54</t>
  </si>
  <si>
    <t>{"WidgetClassification":0,"State":1,"IsRequired":false,"IsMultiline":true,"IsHidden":false,"Placeholder":"","InputType":0,"Rows":3,"IsMergeJustify":false,"CellName":"_Ctrl_54","CellAddress":"='ESG Progress'!$C$13","WidgetName":4,"HiddenRow":54,"SheetCodeName":null,"ControlId":"","wcb":0}</t>
  </si>
  <si>
    <t>_Ctrl_55</t>
  </si>
  <si>
    <t>{"WidgetClassification":0,"State":1,"IsRequired":false,"IsMultiline":true,"IsHidden":false,"Placeholder":"","InputType":0,"Rows":3,"IsMergeJustify":false,"CellName":"_Ctrl_55","CellAddress":"='ESG Progress'!$C$14","WidgetName":4,"HiddenRow":55,"SheetCodeName":null,"ControlId":"","wcb":0}</t>
  </si>
  <si>
    <t>_Ctrl_56</t>
  </si>
  <si>
    <t>{"WidgetClassification":0,"State":1,"IsRequired":false,"IsMultiline":true,"IsHidden":false,"Placeholder":"","InputType":0,"Rows":3,"IsMergeJustify":false,"CellName":"_Ctrl_56","CellAddress":"='ESG Progress'!$C$15","WidgetName":4,"HiddenRow":56,"SheetCodeName":null,"ControlId":"","wcb":0}</t>
  </si>
  <si>
    <t>_Ctrl_57</t>
  </si>
  <si>
    <t>{"WidgetClassification":0,"State":1,"IsRequired":false,"IsMultiline":true,"IsHidden":false,"Placeholder":"","InputType":0,"Rows":3,"IsMergeJustify":false,"CellName":"_Ctrl_57","CellAddress":"='ESG Progress'!$C$16","WidgetName":4,"HiddenRow":57,"SheetCodeName":null,"ControlId":"","wcb":0}</t>
  </si>
  <si>
    <t>_Ctrl_58</t>
  </si>
  <si>
    <t>{"WidgetClassification":0,"State":1,"IsRequired":false,"IsMultiline":true,"IsHidden":false,"Placeholder":"","InputType":0,"Rows":3,"IsMergeJustify":false,"CellName":"_Ctrl_58","CellAddress":"='ESG Progress'!$B$8","WidgetName":4,"HiddenRow":58,"SheetCodeName":null,"ControlId":"","wcb":0}</t>
  </si>
  <si>
    <t>_Ctrl_59</t>
  </si>
  <si>
    <t>{"WidgetClassification":0,"State":1,"IsRequired":false,"IsMultiline":true,"IsHidden":false,"Placeholder":"","InputType":0,"Rows":3,"IsMergeJustify":false,"CellName":"_Ctrl_59","CellAddress":"='ESG Progress'!$B$10","WidgetName":4,"HiddenRow":59,"SheetCodeName":null,"ControlId":"","wcb":0}</t>
  </si>
  <si>
    <t>_Ctrl_60</t>
  </si>
  <si>
    <t>{"WidgetClassification":0,"State":1,"IsRequired":false,"IsMultiline":true,"IsHidden":false,"Placeholder":"","InputType":0,"Rows":3,"IsMergeJustify":false,"CellName":"_Ctrl_60","CellAddress":"='ESG Progress'!$B$11","WidgetName":4,"HiddenRow":60,"SheetCodeName":null,"ControlId":"","wcb":0}</t>
  </si>
  <si>
    <t>_Ctrl_61</t>
  </si>
  <si>
    <t>{"WidgetClassification":0,"State":1,"IsRequired":false,"IsMultiline":true,"IsHidden":false,"Placeholder":"","InputType":0,"Rows":3,"IsMergeJustify":false,"CellName":"_Ctrl_61","CellAddress":"='ESG Progress'!$B$12","WidgetName":4,"HiddenRow":61,"SheetCodeName":null,"ControlId":"","wcb":0}</t>
  </si>
  <si>
    <t>_Ctrl_62</t>
  </si>
  <si>
    <t>{"WidgetClassification":0,"State":1,"IsRequired":false,"IsMultiline":true,"IsHidden":false,"Placeholder":"","InputType":0,"Rows":3,"IsMergeJustify":false,"CellName":"_Ctrl_62","CellAddress":"='ESG Progress'!$B$13","WidgetName":4,"HiddenRow":62,"SheetCodeName":null,"ControlId":"","wcb":0}</t>
  </si>
  <si>
    <t>_Ctrl_63</t>
  </si>
  <si>
    <t>{"WidgetClassification":0,"State":1,"IsRequired":false,"IsMultiline":true,"IsHidden":false,"Placeholder":"","InputType":0,"Rows":3,"IsMergeJustify":false,"CellName":"_Ctrl_63","CellAddress":"='ESG Progress'!$B$14","WidgetName":4,"HiddenRow":63,"SheetCodeName":null,"ControlId":"","wcb":0}</t>
  </si>
  <si>
    <t>_Ctrl_64</t>
  </si>
  <si>
    <t>{"WidgetClassification":0,"State":1,"IsRequired":false,"IsMultiline":true,"IsHidden":false,"Placeholder":"","InputType":0,"Rows":3,"IsMergeJustify":false,"CellName":"_Ctrl_64","CellAddress":"='ESG Progress'!$B$15","WidgetName":4,"HiddenRow":64,"SheetCodeName":null,"ControlId":"","wcb":0}</t>
  </si>
  <si>
    <t>_Ctrl_65</t>
  </si>
  <si>
    <t>{"WidgetClassification":0,"State":1,"IsRequired":false,"IsMultiline":true,"IsHidden":false,"Placeholder":"","InputType":0,"Rows":3,"IsMergeJustify":false,"CellName":"_Ctrl_65","CellAddress":"='ESG Progress'!$B$16","WidgetName":4,"HiddenRow":65,"SheetCodeName":null,"ControlId":"","wcb":0}</t>
  </si>
  <si>
    <t>_Ctrl_66</t>
  </si>
  <si>
    <t>{"WidgetClassification":0,"State":1,"IsRequired":false,"IsMultiline":true,"IsHidden":false,"Placeholder":"","InputType":0,"Rows":3,"IsMergeJustify":false,"CellName":"_Ctrl_66","CellAddress":"='ESG Progress'!$C$17","WidgetName":4,"HiddenRow":66,"SheetCodeName":null,"ControlId":"","wcb":0}</t>
  </si>
  <si>
    <t>_Ctrl_67</t>
  </si>
  <si>
    <t>{"WidgetClassification":0,"State":1,"IsRequired":false,"IsMultiline":true,"IsHidden":false,"Placeholder":"","InputType":0,"Rows":3,"IsMergeJustify":false,"CellName":"_Ctrl_67","CellAddress":"='ESG Progress'!$B$19","WidgetName":4,"HiddenRow":67,"SheetCodeName":null,"ControlId":"","wcb":0}</t>
  </si>
  <si>
    <t>_Ctrl_68</t>
  </si>
  <si>
    <t>{"WidgetClassification":0,"State":1,"IsRequired":false,"IsMultiline":true,"IsHidden":false,"Placeholder":"","InputType":0,"Rows":3,"IsMergeJustify":false,"CellName":"_Ctrl_68","CellAddress":"='ESG Progress'!$B$20","WidgetName":4,"HiddenRow":68,"SheetCodeName":null,"ControlId":"","wcb":0}</t>
  </si>
  <si>
    <t>_Ctrl_69</t>
  </si>
  <si>
    <t>{"WidgetClassification":0,"State":1,"IsRequired":false,"IsMultiline":true,"IsHidden":false,"Placeholder":"","InputType":0,"Rows":3,"IsMergeJustify":false,"CellName":"_Ctrl_69","CellAddress":"='ESG Progress'!$B$21","WidgetName":4,"HiddenRow":69,"SheetCodeName":null,"ControlId":"","wcb":0}</t>
  </si>
  <si>
    <t>_Ctrl_70</t>
  </si>
  <si>
    <t>{"WidgetClassification":0,"State":1,"IsRequired":false,"IsMultiline":true,"IsHidden":false,"Placeholder":"","InputType":0,"Rows":3,"IsMergeJustify":false,"CellName":"_Ctrl_70","CellAddress":"='ESG Progress'!$B$22","WidgetName":4,"HiddenRow":70,"SheetCodeName":null,"ControlId":"","wcb":0}</t>
  </si>
  <si>
    <t>_Ctrl_71</t>
  </si>
  <si>
    <t>{"WidgetClassification":0,"State":1,"IsRequired":false,"IsMultiline":true,"IsHidden":false,"Placeholder":"","InputType":0,"Rows":3,"IsMergeJustify":false,"CellName":"_Ctrl_71","CellAddress":"='ESG Progress'!$B$23","WidgetName":4,"HiddenRow":71,"SheetCodeName":null,"ControlId":"","wcb":0}</t>
  </si>
  <si>
    <t>_Ctrl_72</t>
  </si>
  <si>
    <t>{"WidgetClassification":0,"State":1,"IsRequired":false,"IsMultiline":true,"IsHidden":false,"Placeholder":"","InputType":0,"Rows":3,"IsMergeJustify":false,"CellName":"_Ctrl_72","CellAddress":"='ESG Progress'!$B$24","WidgetName":4,"HiddenRow":72,"SheetCodeName":null,"ControlId":"","wcb":0}</t>
  </si>
  <si>
    <t>_Ctrl_73</t>
  </si>
  <si>
    <t>{"WidgetClassification":0,"State":1,"IsRequired":false,"IsMultiline":true,"IsHidden":false,"Placeholder":"","InputType":0,"Rows":3,"IsMergeJustify":false,"CellName":"_Ctrl_73","CellAddress":"='ESG Progress'!$B$25","WidgetName":4,"HiddenRow":73,"SheetCodeName":null,"ControlId":"","wcb":0}</t>
  </si>
  <si>
    <t>_Ctrl_74</t>
  </si>
  <si>
    <t>{"WidgetClassification":0,"State":1,"IsRequired":false,"IsMultiline":true,"IsHidden":false,"Placeholder":"","InputType":0,"Rows":3,"IsMergeJustify":false,"CellName":"_Ctrl_74","CellAddress":"='ESG Progress'!$B$26","WidgetName":4,"HiddenRow":74,"SheetCodeName":null,"ControlId":"","wcb":0}</t>
  </si>
  <si>
    <t>_Ctrl_75</t>
  </si>
  <si>
    <t>{"WidgetClassification":0,"State":1,"IsRequired":false,"IsMultiline":true,"IsHidden":false,"Placeholder":"","InputType":0,"Rows":3,"IsMergeJustify":false,"CellName":"_Ctrl_75","CellAddress":"='ESG Progress'!$B$27","WidgetName":4,"HiddenRow":75,"SheetCodeName":null,"ControlId":"","wcb":0}</t>
  </si>
  <si>
    <t>_Ctrl_76</t>
  </si>
  <si>
    <t>{"WidgetClassification":0,"State":1,"IsRequired":false,"IsMultiline":true,"IsHidden":false,"Placeholder":"","InputType":0,"Rows":3,"IsMergeJustify":false,"CellName":"_Ctrl_76","CellAddress":"='ESG Progress'!$B$28","WidgetName":4,"HiddenRow":76,"SheetCodeName":null,"ControlId":"","wcb":0}</t>
  </si>
  <si>
    <t>_Ctrl_77</t>
  </si>
  <si>
    <t>{"WidgetClassification":0,"State":1,"IsRequired":false,"IsMultiline":true,"IsHidden":false,"Placeholder":"","InputType":0,"Rows":3,"IsMergeJustify":false,"CellName":"_Ctrl_77","CellAddress":"='ESG Progress'!$B$29","WidgetName":4,"HiddenRow":77,"SheetCodeName":null,"ControlId":"","wcb":0}</t>
  </si>
  <si>
    <t>_Ctrl_78</t>
  </si>
  <si>
    <t>{"WidgetClassification":0,"State":1,"IsRequired":false,"IsMultiline":true,"IsHidden":false,"Placeholder":"","InputType":0,"Rows":3,"IsMergeJustify":false,"CellName":"_Ctrl_78","CellAddress":"='ESG Progress'!$B$30","WidgetName":4,"HiddenRow":78,"SheetCodeName":null,"ControlId":"","wcb":0}</t>
  </si>
  <si>
    <t>_Ctrl_79</t>
  </si>
  <si>
    <t>{"WidgetClassification":0,"State":1,"IsRequired":false,"IsMultiline":true,"IsHidden":false,"Placeholder":"","InputType":0,"Rows":3,"IsMergeJustify":false,"CellName":"_Ctrl_79","CellAddress":"='ESG Progress'!$C$19","WidgetName":4,"HiddenRow":79,"SheetCodeName":null,"ControlId":"","wcb":0}</t>
  </si>
  <si>
    <t>_Ctrl_80</t>
  </si>
  <si>
    <t>{"WidgetClassification":0,"State":1,"IsRequired":false,"IsMultiline":true,"IsHidden":false,"Placeholder":"","InputType":0,"Rows":3,"IsMergeJustify":false,"CellName":"_Ctrl_80","CellAddress":"='ESG Progress'!$C$20","WidgetName":4,"HiddenRow":80,"SheetCodeName":null,"ControlId":"","wcb":0}</t>
  </si>
  <si>
    <t>_Ctrl_81</t>
  </si>
  <si>
    <t>{"WidgetClassification":0,"State":1,"IsRequired":false,"IsMultiline":true,"IsHidden":false,"Placeholder":"","InputType":0,"Rows":3,"IsMergeJustify":false,"CellName":"_Ctrl_81","CellAddress":"='ESG Progress'!$C$21","WidgetName":4,"HiddenRow":81,"SheetCodeName":null,"ControlId":"","wcb":0}</t>
  </si>
  <si>
    <t>_Ctrl_82</t>
  </si>
  <si>
    <t>{"WidgetClassification":0,"State":1,"IsRequired":false,"IsMultiline":true,"IsHidden":false,"Placeholder":"","InputType":0,"Rows":3,"IsMergeJustify":false,"CellName":"_Ctrl_82","CellAddress":"='ESG Progress'!$C$22","WidgetName":4,"HiddenRow":82,"SheetCodeName":null,"ControlId":"","wcb":0}</t>
  </si>
  <si>
    <t>_Ctrl_83</t>
  </si>
  <si>
    <t>{"WidgetClassification":0,"State":1,"IsRequired":false,"IsMultiline":true,"IsHidden":false,"Placeholder":"","InputType":0,"Rows":3,"IsMergeJustify":false,"CellName":"_Ctrl_83","CellAddress":"='ESG Progress'!$C$23","WidgetName":4,"HiddenRow":83,"SheetCodeName":null,"ControlId":"","wcb":0}</t>
  </si>
  <si>
    <t>_Ctrl_84</t>
  </si>
  <si>
    <t>{"WidgetClassification":0,"State":1,"IsRequired":false,"IsMultiline":true,"IsHidden":false,"Placeholder":"","InputType":0,"Rows":3,"IsMergeJustify":false,"CellName":"_Ctrl_84","CellAddress":"='ESG Progress'!$C$24","WidgetName":4,"HiddenRow":84,"SheetCodeName":null,"ControlId":"","wcb":0}</t>
  </si>
  <si>
    <t>_Ctrl_85</t>
  </si>
  <si>
    <t>{"WidgetClassification":0,"State":1,"IsRequired":false,"IsMultiline":true,"IsHidden":false,"Placeholder":"","InputType":0,"Rows":3,"IsMergeJustify":false,"CellName":"_Ctrl_85","CellAddress":"='ESG Progress'!$C$25","WidgetName":4,"HiddenRow":85,"SheetCodeName":null,"ControlId":"","wcb":0}</t>
  </si>
  <si>
    <t>_Ctrl_86</t>
  </si>
  <si>
    <t>{"WidgetClassification":0,"State":1,"IsRequired":false,"IsMultiline":true,"IsHidden":false,"Placeholder":"","InputType":0,"Rows":3,"IsMergeJustify":false,"CellName":"_Ctrl_86","CellAddress":"='ESG Progress'!$C$26","WidgetName":4,"HiddenRow":86,"SheetCodeName":null,"ControlId":"","wcb":0}</t>
  </si>
  <si>
    <t>_Ctrl_87</t>
  </si>
  <si>
    <t>{"WidgetClassification":0,"State":1,"IsRequired":false,"IsMultiline":true,"IsHidden":false,"Placeholder":"","InputType":0,"Rows":3,"IsMergeJustify":false,"CellName":"_Ctrl_87","CellAddress":"='ESG Progress'!$C$27","WidgetName":4,"HiddenRow":87,"SheetCodeName":null,"ControlId":"","wcb":0}</t>
  </si>
  <si>
    <t>_Ctrl_88</t>
  </si>
  <si>
    <t>{"WidgetClassification":0,"State":1,"IsRequired":false,"IsMultiline":true,"IsHidden":false,"Placeholder":"","InputType":0,"Rows":3,"IsMergeJustify":false,"CellName":"_Ctrl_88","CellAddress":"='ESG Progress'!$C$28","WidgetName":4,"HiddenRow":88,"SheetCodeName":null,"ControlId":"","wcb":0}</t>
  </si>
  <si>
    <t>_Ctrl_89</t>
  </si>
  <si>
    <t>{"WidgetClassification":0,"State":1,"IsRequired":false,"IsMultiline":true,"IsHidden":false,"Placeholder":"","InputType":0,"Rows":3,"IsMergeJustify":false,"CellName":"_Ctrl_89","CellAddress":"='ESG Progress'!$C$29","WidgetName":4,"HiddenRow":89,"SheetCodeName":null,"ControlId":"","wcb":0}</t>
  </si>
  <si>
    <t>_Ctrl_90</t>
  </si>
  <si>
    <t>{"WidgetClassification":0,"State":1,"IsRequired":false,"IsMultiline":true,"IsHidden":false,"Placeholder":"","InputType":0,"Rows":3,"IsMergeJustify":false,"CellName":"_Ctrl_90","CellAddress":"='ESG Progress'!$C$30","WidgetName":4,"HiddenRow":90,"SheetCodeName":null,"ControlId":"","wcb":0}</t>
  </si>
  <si>
    <t>_Ctrl_91</t>
  </si>
  <si>
    <t>{"WidgetClassification":0,"State":1,"IsRequired":false,"IsMultiline":true,"IsHidden":false,"Placeholder":"","InputType":0,"Rows":3,"IsMergeJustify":false,"CellName":"_Ctrl_91","CellAddress":"='ESG Progress'!$C$31","WidgetName":4,"HiddenRow":91,"SheetCodeName":null,"ControlId":"","wcb":0}</t>
  </si>
  <si>
    <t>_Ctrl_92</t>
  </si>
  <si>
    <t>{"WidgetClassification":0,"State":1,"IsRequired":false,"IsMultiline":true,"IsHidden":false,"Placeholder":"","InputType":0,"Rows":3,"IsMergeJustify":false,"CellName":"_Ctrl_92","CellAddress":"='ESG Progress'!$B$35","WidgetName":4,"HiddenRow":92,"SheetCodeName":null,"ControlId":"","wcb":0}</t>
  </si>
  <si>
    <t>_Ctrl_93</t>
  </si>
  <si>
    <t>{"WidgetClassification":0,"State":1,"IsRequired":false,"IsMultiline":true,"IsHidden":false,"Placeholder":"","InputType":0,"Rows":3,"IsMergeJustify":false,"CellName":"_Ctrl_93","CellAddress":"='ESG Progress'!$B$36","WidgetName":4,"HiddenRow":93,"SheetCodeName":null,"ControlId":"","wcb":0}</t>
  </si>
  <si>
    <t>_Ctrl_94</t>
  </si>
  <si>
    <t>{"WidgetClassification":0,"State":1,"IsRequired":false,"IsMultiline":true,"IsHidden":false,"Placeholder":"","InputType":0,"Rows":3,"IsMergeJustify":false,"CellName":"_Ctrl_94","CellAddress":"='ESG Progress'!$B$37","WidgetName":4,"HiddenRow":94,"SheetCodeName":null,"ControlId":"","wcb":0}</t>
  </si>
  <si>
    <t>_Ctrl_95</t>
  </si>
  <si>
    <t>{"WidgetClassification":0,"State":1,"IsRequired":false,"IsMultiline":true,"IsHidden":false,"Placeholder":"","InputType":0,"Rows":3,"IsMergeJustify":false,"CellName":"_Ctrl_95","CellAddress":"='ESG Progress'!$B$38","WidgetName":4,"HiddenRow":95,"SheetCodeName":null,"ControlId":"","wcb":0}</t>
  </si>
  <si>
    <t>_Ctrl_96</t>
  </si>
  <si>
    <t>{"WidgetClassification":0,"State":1,"IsRequired":false,"IsMultiline":true,"IsHidden":false,"Placeholder":"","InputType":0,"Rows":3,"IsMergeJustify":false,"CellName":"_Ctrl_96","CellAddress":"='ESG Progress'!$B$39","WidgetName":4,"HiddenRow":96,"SheetCodeName":null,"ControlId":"","wcb":0}</t>
  </si>
  <si>
    <t>_Ctrl_97</t>
  </si>
  <si>
    <t>{"WidgetClassification":0,"State":1,"IsRequired":false,"IsMultiline":true,"IsHidden":false,"Placeholder":"","InputType":0,"Rows":3,"IsMergeJustify":false,"CellName":"_Ctrl_97","CellAddress":"='ESG Progress'!$B$40","WidgetName":4,"HiddenRow":97,"SheetCodeName":null,"ControlId":"","wcb":0}</t>
  </si>
  <si>
    <t>_Ctrl_98</t>
  </si>
  <si>
    <t>{"WidgetClassification":0,"State":1,"IsRequired":false,"IsMultiline":true,"IsHidden":false,"Placeholder":"","InputType":0,"Rows":3,"IsMergeJustify":false,"CellName":"_Ctrl_98","CellAddress":"='ESG Progress'!$B$41","WidgetName":4,"HiddenRow":98,"SheetCodeName":null,"ControlId":"","wcb":0}</t>
  </si>
  <si>
    <t>_Ctrl_99</t>
  </si>
  <si>
    <t>{"WidgetClassification":0,"State":1,"IsRequired":false,"IsMultiline":true,"IsHidden":false,"Placeholder":"","InputType":0,"Rows":3,"IsMergeJustify":false,"CellName":"_Ctrl_99","CellAddress":"='ESG Progress'!$B$42","WidgetName":4,"HiddenRow":99,"SheetCodeName":null,"ControlId":"","wcb":0}</t>
  </si>
  <si>
    <t>_Ctrl_100</t>
  </si>
  <si>
    <t>{"WidgetClassification":0,"State":1,"IsRequired":false,"IsMultiline":true,"IsHidden":false,"Placeholder":"","InputType":0,"Rows":3,"IsMergeJustify":false,"CellName":"_Ctrl_100","CellAddress":"='ESG Progress'!$B$43","WidgetName":4,"HiddenRow":100,"SheetCodeName":null,"ControlId":"","wcb":0}</t>
  </si>
  <si>
    <t>_Ctrl_101</t>
  </si>
  <si>
    <t>{"WidgetClassification":0,"State":1,"IsRequired":false,"IsMultiline":true,"IsHidden":false,"Placeholder":"","InputType":0,"Rows":3,"IsMergeJustify":false,"CellName":"_Ctrl_101","CellAddress":"='ESG Progress'!$B$44","WidgetName":4,"HiddenRow":101,"SheetCodeName":null,"ControlId":"","wcb":0}</t>
  </si>
  <si>
    <t>_Ctrl_102</t>
  </si>
  <si>
    <t>{"WidgetClassification":0,"State":1,"IsRequired":false,"IsMultiline":true,"IsHidden":false,"Placeholder":"","InputType":0,"Rows":3,"IsMergeJustify":false,"CellName":"_Ctrl_102","CellAddress":"='ESG Progress'!$B$45","WidgetName":4,"HiddenRow":102,"SheetCodeName":null,"ControlId":"","wcb":0}</t>
  </si>
  <si>
    <t>_Ctrl_103</t>
  </si>
  <si>
    <t>{"WidgetClassification":0,"State":1,"IsRequired":false,"IsMultiline":true,"IsHidden":false,"Placeholder":"","InputType":0,"Rows":3,"IsMergeJustify":false,"CellName":"_Ctrl_103","CellAddress":"='ESG Progress'!$B$46","WidgetName":4,"HiddenRow":103,"SheetCodeName":null,"ControlId":"","wcb":0}</t>
  </si>
  <si>
    <t>_Ctrl_104</t>
  </si>
  <si>
    <t>{"WidgetClassification":0,"State":1,"IsRequired":false,"IsMultiline":true,"IsHidden":false,"Placeholder":"","InputType":0,"Rows":3,"IsMergeJustify":false,"CellName":"_Ctrl_104","CellAddress":"='ESG Progress'!$B$47","WidgetName":4,"HiddenRow":104,"SheetCodeName":null,"ControlId":"","wcb":0}</t>
  </si>
  <si>
    <t>_Ctrl_105</t>
  </si>
  <si>
    <t>{"WidgetClassification":0,"State":1,"IsRequired":false,"IsMultiline":true,"IsHidden":false,"Placeholder":"","InputType":0,"Rows":3,"IsMergeJustify":false,"CellName":"_Ctrl_105","CellAddress":"='ESG Progress'!$B$48","WidgetName":4,"HiddenRow":105,"SheetCodeName":null,"ControlId":"","wcb":0}</t>
  </si>
  <si>
    <t>_Ctrl_106</t>
  </si>
  <si>
    <t>{"WidgetClassification":0,"State":1,"IsRequired":false,"IsMultiline":true,"IsHidden":false,"Placeholder":"","InputType":0,"Rows":3,"IsMergeJustify":false,"CellName":"_Ctrl_106","CellAddress":"='ESG Progress'!$C$35","WidgetName":4,"HiddenRow":106,"SheetCodeName":null,"ControlId":"","wcb":0}</t>
  </si>
  <si>
    <t>_Ctrl_107</t>
  </si>
  <si>
    <t>{"WidgetClassification":0,"State":1,"IsRequired":false,"IsMultiline":true,"IsHidden":false,"Placeholder":"","InputType":0,"Rows":3,"IsMergeJustify":false,"CellName":"_Ctrl_107","CellAddress":"='ESG Progress'!$C$36","WidgetName":4,"HiddenRow":107,"SheetCodeName":null,"ControlId":"","wcb":0}</t>
  </si>
  <si>
    <t>_Ctrl_108</t>
  </si>
  <si>
    <t>{"WidgetClassification":0,"State":1,"IsRequired":false,"IsMultiline":true,"IsHidden":false,"Placeholder":"","InputType":0,"Rows":3,"IsMergeJustify":false,"CellName":"_Ctrl_108","CellAddress":"='ESG Progress'!$C$37","WidgetName":4,"HiddenRow":108,"SheetCodeName":null,"ControlId":"","wcb":0}</t>
  </si>
  <si>
    <t>_Ctrl_109</t>
  </si>
  <si>
    <t>{"WidgetClassification":0,"State":1,"IsRequired":false,"IsMultiline":true,"IsHidden":false,"Placeholder":"","InputType":0,"Rows":3,"IsMergeJustify":false,"CellName":"_Ctrl_109","CellAddress":"='ESG Progress'!$C$38","WidgetName":4,"HiddenRow":109,"SheetCodeName":null,"ControlId":"","wcb":0}</t>
  </si>
  <si>
    <t>_Ctrl_110</t>
  </si>
  <si>
    <t>{"WidgetClassification":0,"State":1,"IsRequired":false,"IsMultiline":true,"IsHidden":false,"Placeholder":"","InputType":0,"Rows":3,"IsMergeJustify":false,"CellName":"_Ctrl_110","CellAddress":"='ESG Progress'!$C$39","WidgetName":4,"HiddenRow":110,"SheetCodeName":null,"ControlId":"","wcb":0}</t>
  </si>
  <si>
    <t>_Ctrl_111</t>
  </si>
  <si>
    <t>{"WidgetClassification":0,"State":1,"IsRequired":false,"IsMultiline":true,"IsHidden":false,"Placeholder":"","InputType":0,"Rows":3,"IsMergeJustify":false,"CellName":"_Ctrl_111","CellAddress":"='ESG Progress'!$C$40","WidgetName":4,"HiddenRow":111,"SheetCodeName":null,"ControlId":"","wcb":0}</t>
  </si>
  <si>
    <t>_Ctrl_112</t>
  </si>
  <si>
    <t>{"WidgetClassification":0,"State":1,"IsRequired":false,"IsMultiline":true,"IsHidden":false,"Placeholder":"","InputType":0,"Rows":3,"IsMergeJustify":false,"CellName":"_Ctrl_112","CellAddress":"='ESG Progress'!$C$41","WidgetName":4,"HiddenRow":112,"SheetCodeName":null,"ControlId":"","wcb":0}</t>
  </si>
  <si>
    <t>_Ctrl_113</t>
  </si>
  <si>
    <t>{"WidgetClassification":0,"State":1,"IsRequired":false,"IsMultiline":true,"IsHidden":false,"Placeholder":"","InputType":0,"Rows":3,"IsMergeJustify":false,"CellName":"_Ctrl_113","CellAddress":"='ESG Progress'!$C$42","WidgetName":4,"HiddenRow":113,"SheetCodeName":null,"ControlId":"","wcb":0}</t>
  </si>
  <si>
    <t>_Ctrl_114</t>
  </si>
  <si>
    <t>{"WidgetClassification":0,"State":1,"IsRequired":false,"IsMultiline":true,"IsHidden":false,"Placeholder":"","InputType":0,"Rows":3,"IsMergeJustify":false,"CellName":"_Ctrl_114","CellAddress":"='ESG Progress'!$C$43","WidgetName":4,"HiddenRow":114,"SheetCodeName":null,"ControlId":"","wcb":0}</t>
  </si>
  <si>
    <t>_Ctrl_115</t>
  </si>
  <si>
    <t>{"WidgetClassification":0,"State":1,"IsRequired":false,"IsMultiline":true,"IsHidden":false,"Placeholder":"","InputType":0,"Rows":3,"IsMergeJustify":false,"CellName":"_Ctrl_115","CellAddress":"='ESG Progress'!$C$44","WidgetName":4,"HiddenRow":115,"SheetCodeName":null,"ControlId":"","wcb":0}</t>
  </si>
  <si>
    <t>_Ctrl_116</t>
  </si>
  <si>
    <t>{"WidgetClassification":0,"State":1,"IsRequired":false,"IsMultiline":true,"IsHidden":false,"Placeholder":"","InputType":0,"Rows":3,"IsMergeJustify":false,"CellName":"_Ctrl_116","CellAddress":"='ESG Progress'!$C$45","WidgetName":4,"HiddenRow":116,"SheetCodeName":null,"ControlId":"","wcb":0}</t>
  </si>
  <si>
    <t>_Ctrl_117</t>
  </si>
  <si>
    <t>{"WidgetClassification":0,"State":1,"IsRequired":false,"IsMultiline":true,"IsHidden":false,"Placeholder":"","InputType":0,"Rows":3,"IsMergeJustify":false,"CellName":"_Ctrl_117","CellAddress":"='ESG Progress'!$C$46","WidgetName":4,"HiddenRow":117,"SheetCodeName":null,"ControlId":"","wcb":0}</t>
  </si>
  <si>
    <t>_Ctrl_118</t>
  </si>
  <si>
    <t>{"WidgetClassification":0,"State":1,"IsRequired":false,"IsMultiline":true,"IsHidden":false,"Placeholder":"","InputType":0,"Rows":3,"IsMergeJustify":false,"CellName":"_Ctrl_118","CellAddress":"='ESG Progress'!$C$47","WidgetName":4,"HiddenRow":118,"SheetCodeName":null,"ControlId":"","wcb":0}</t>
  </si>
  <si>
    <t>_Ctrl_119</t>
  </si>
  <si>
    <t>{"WidgetClassification":0,"State":1,"IsRequired":false,"IsMultiline":true,"IsHidden":false,"Placeholder":"","InputType":0,"Rows":3,"IsMergeJustify":false,"CellName":"_Ctrl_119","CellAddress":"='ESG Progress'!$C$48","WidgetName":4,"HiddenRow":119,"SheetCodeName":null,"ControlId":"","wcb":0}</t>
  </si>
  <si>
    <t>_Ctrl_120</t>
  </si>
  <si>
    <t>{"WidgetClassification":0,"State":1,"IsRequired":false,"IsMultiline":true,"IsHidden":false,"Placeholder":"","InputType":0,"Rows":3,"IsMergeJustify":false,"CellName":"_Ctrl_120","CellAddress":"='ESG Progress'!$C$49","WidgetName":4,"HiddenRow":120,"SheetCodeName":null,"ControlId":"","wcb":0}</t>
  </si>
  <si>
    <t>_Ctrl_121</t>
  </si>
  <si>
    <t>{"WidgetClassification":0,"State":1,"IsRequired":false,"IsMultiline":true,"IsHidden":false,"Placeholder":"","InputType":0,"Rows":3,"IsMergeJustify":false,"CellName":"_Ctrl_121","CellAddress":"='ESG Progress'!$B$51","WidgetName":4,"HiddenRow":121,"SheetCodeName":null,"ControlId":"","wcb":0}</t>
  </si>
  <si>
    <t>_Ctrl_122</t>
  </si>
  <si>
    <t>{"WidgetClassification":0,"State":1,"IsRequired":false,"IsMultiline":true,"IsHidden":false,"Placeholder":"","InputType":0,"Rows":3,"IsMergeJustify":false,"CellName":"_Ctrl_122","CellAddress":"='ESG Progress'!$B$52","WidgetName":4,"HiddenRow":122,"SheetCodeName":null,"ControlId":"","wcb":0}</t>
  </si>
  <si>
    <t>_Ctrl_123</t>
  </si>
  <si>
    <t>{"WidgetClassification":0,"State":1,"IsRequired":false,"IsMultiline":true,"IsHidden":false,"Placeholder":"","InputType":0,"Rows":3,"IsMergeJustify":false,"CellName":"_Ctrl_123","CellAddress":"='ESG Progress'!$B$53","WidgetName":4,"HiddenRow":123,"SheetCodeName":null,"ControlId":"","wcb":0}</t>
  </si>
  <si>
    <t>_Ctrl_124</t>
  </si>
  <si>
    <t>{"WidgetClassification":0,"State":1,"IsRequired":false,"IsMultiline":true,"IsHidden":false,"Placeholder":"","InputType":0,"Rows":3,"IsMergeJustify":false,"CellName":"_Ctrl_124","CellAddress":"='ESG Progress'!$B$54","WidgetName":4,"HiddenRow":124,"SheetCodeName":null,"ControlId":"","wcb":0}</t>
  </si>
  <si>
    <t>_Ctrl_125</t>
  </si>
  <si>
    <t>{"WidgetClassification":0,"State":1,"IsRequired":false,"IsMultiline":true,"IsHidden":false,"Placeholder":"","InputType":0,"Rows":3,"IsMergeJustify":false,"CellName":"_Ctrl_125","CellAddress":"='ESG Progress'!$B$55","WidgetName":4,"HiddenRow":125,"SheetCodeName":null,"ControlId":"","wcb":0}</t>
  </si>
  <si>
    <t>_Ctrl_126</t>
  </si>
  <si>
    <t>{"WidgetClassification":0,"State":1,"IsRequired":false,"IsMultiline":true,"IsHidden":false,"Placeholder":"","InputType":0,"Rows":3,"IsMergeJustify":false,"CellName":"_Ctrl_126","CellAddress":"='ESG Progress'!$B$56","WidgetName":4,"HiddenRow":126,"SheetCodeName":null,"ControlId":"","wcb":0}</t>
  </si>
  <si>
    <t>_Ctrl_127</t>
  </si>
  <si>
    <t>{"WidgetClassification":0,"State":1,"IsRequired":false,"IsMultiline":true,"IsHidden":false,"Placeholder":"","InputType":0,"Rows":3,"IsMergeJustify":false,"CellName":"_Ctrl_127","CellAddress":"='ESG Progress'!$C$51","WidgetName":4,"HiddenRow":127,"SheetCodeName":null,"ControlId":"","wcb":0}</t>
  </si>
  <si>
    <t>_Ctrl_128</t>
  </si>
  <si>
    <t>{"WidgetClassification":0,"State":1,"IsRequired":false,"IsMultiline":true,"IsHidden":false,"Placeholder":"","InputType":0,"Rows":3,"IsMergeJustify":false,"CellName":"_Ctrl_128","CellAddress":"='ESG Progress'!$C$52","WidgetName":4,"HiddenRow":128,"SheetCodeName":null,"ControlId":"","wcb":0}</t>
  </si>
  <si>
    <t>_Ctrl_129</t>
  </si>
  <si>
    <t>{"WidgetClassification":0,"State":1,"IsRequired":false,"IsMultiline":true,"IsHidden":false,"Placeholder":"","InputType":0,"Rows":3,"IsMergeJustify":false,"CellName":"_Ctrl_129","CellAddress":"='ESG Progress'!$C$53","WidgetName":4,"HiddenRow":129,"SheetCodeName":null,"ControlId":"","wcb":0}</t>
  </si>
  <si>
    <t>_Ctrl_130</t>
  </si>
  <si>
    <t>{"WidgetClassification":0,"State":1,"IsRequired":false,"IsMultiline":true,"IsHidden":false,"Placeholder":"","InputType":0,"Rows":3,"IsMergeJustify":false,"CellName":"_Ctrl_130","CellAddress":"='ESG Progress'!$C$54","WidgetName":4,"HiddenRow":130,"SheetCodeName":null,"ControlId":"","wcb":0}</t>
  </si>
  <si>
    <t>_Ctrl_131</t>
  </si>
  <si>
    <t>{"WidgetClassification":0,"State":1,"IsRequired":false,"IsMultiline":true,"IsHidden":false,"Placeholder":"","InputType":0,"Rows":3,"IsMergeJustify":false,"CellName":"_Ctrl_131","CellAddress":"='ESG Progress'!$C$55","WidgetName":4,"HiddenRow":131,"SheetCodeName":null,"ControlId":"","wcb":0}</t>
  </si>
  <si>
    <t>_Ctrl_132</t>
  </si>
  <si>
    <t>{"WidgetClassification":0,"State":1,"IsRequired":false,"IsMultiline":true,"IsHidden":false,"Placeholder":"","InputType":0,"Rows":3,"IsMergeJustify":false,"CellName":"_Ctrl_132","CellAddress":"='ESG Progress'!$C$56","WidgetName":4,"HiddenRow":132,"SheetCodeName":null,"ControlId":"","wcb":0}</t>
  </si>
  <si>
    <t>_Ctrl_133</t>
  </si>
  <si>
    <t>{"WidgetClassification":0,"State":1,"IsRequired":false,"IsMultiline":true,"IsHidden":false,"Placeholder":"","InputType":0,"Rows":3,"IsMergeJustify":false,"CellName":"_Ctrl_133","CellAddress":"='ESG Progress'!$C$57","WidgetName":4,"HiddenRow":133,"SheetCodeName":null,"ControlId":"","wcb":0}</t>
  </si>
  <si>
    <t>_Ctrl_134</t>
  </si>
  <si>
    <t>{"WidgetClassification":0,"State":1,"IsRequired":false,"IsMultiline":true,"IsHidden":false,"Placeholder":"","InputType":0,"Rows":3,"IsMergeJustify":false,"CellName":"_Ctrl_134","CellAddress":"='CAPEX Request Form'!$B$61","WidgetName":4,"HiddenRow":134,"SheetCodeName":null,"ControlId":"","wcb":0}</t>
  </si>
  <si>
    <t>_Ctrl_135</t>
  </si>
  <si>
    <t>{"WidgetClassification":0,"State":1,"IsRequired":false,"IsMultiline":true,"IsHidden":false,"Placeholder":"","InputType":0,"Rows":3,"IsMergeJustify":false,"CellName":"_Ctrl_135","CellAddress":"='CAPEX Request Form'!$D$61","WidgetName":4,"HiddenRow":135,"SheetCodeName":null,"ControlId":"","wcb":0}</t>
  </si>
  <si>
    <t>_Ctrl_136</t>
  </si>
  <si>
    <t>{"WidgetClassification":3,"State":1,"HyperlinkFlavor":0,"Placement":0,"LinkTarget":0,"CellName":"_Ctrl_136","CellAddress":"='ESG Progress'!$B$3","WidgetName":8,"HiddenRow":136,"SheetCodeName":null,"ControlId":"","wcb":0}</t>
  </si>
  <si>
    <t>_Ctrl_137</t>
  </si>
  <si>
    <t>{"WidgetClassification":3,"State":1,"HyperlinkFlavor":0,"Placement":0,"LinkTarget":0,"CellName":"_Ctrl_137","CellAddress":"='CAPEX Request Form'!$B$3","WidgetName":8,"HiddenRow":137,"SheetCodeName":null,"ControlId":"","wcb":0}</t>
  </si>
  <si>
    <t>_Ctrl_138</t>
  </si>
  <si>
    <t>{"WidgetClassification":3,"State":1,"HyperlinkFlavor":0,"Placement":0,"LinkTarget":0,"CellName":"_Ctrl_138","CellAddress":"='Revenue'!$B$3","WidgetName":8,"HiddenRow":138,"SheetCodeName":null,"ControlId":"","wcb":0}</t>
  </si>
  <si>
    <t>_Ctrl_139</t>
  </si>
  <si>
    <t>{"WidgetClassification":3,"State":1,"HyperlinkFlavor":0,"Placement":0,"LinkTarget":0,"CellName":"_Ctrl_139","CellAddress":"='Expenses'!$B$3","WidgetName":8,"HiddenRow":139,"SheetCodeName":null,"ControlId":"","wcb":0}</t>
  </si>
  <si>
    <t>_Ctrl_140</t>
  </si>
  <si>
    <t>{"WidgetClassification":3,"State":1,"HyperlinkFlavor":0,"Placement":0,"LinkTarget":0,"CellName":"_Ctrl_140","CellAddress":"='Capital &amp; ROI'!$B$3","WidgetName":8,"HiddenRow":140,"SheetCodeName":null,"ControlId":"","wcb":0}</t>
  </si>
  <si>
    <t>_Ctrl_141</t>
  </si>
  <si>
    <t>{"WidgetClassification":3,"State":1,"HyperlinkFlavor":0,"Placement":0,"LinkTarget":0,"CellName":"_Ctrl_141","CellAddress":"='Asset &amp; Market Values'!$B$3","WidgetName":8,"HiddenRow":141,"SheetCodeName":null,"ControlId":"","wcb":0}</t>
  </si>
  <si>
    <t>_Ctrl_142</t>
  </si>
  <si>
    <t>{"WidgetClassification":3,"State":1,"HyperlinkFlavor":0,"Placement":0,"LinkTarget":0,"CellName":"_Ctrl_142","CellAddress":"='Risk Analysis'!$B$3","WidgetName":8,"HiddenRow":142,"SheetCodeName":null,"ControlId":"","wcb":0}</t>
  </si>
  <si>
    <t>_Ctrl_143</t>
  </si>
  <si>
    <t>{"WidgetClassification":3,"State":1,"HyperlinkFlavor":0,"Placement":0,"LinkTarget":0,"CellName":"_Ctrl_143","CellAddress":"='CAPEX  Appraisal Tool'!$B$3","WidgetName":8,"HiddenRow":143,"SheetCodeName":null,"ControlId":"","wcb":0}</t>
  </si>
  <si>
    <t xml:space="preserve"> </t>
  </si>
  <si>
    <t>{"BrowserAndLocation":{"ConversionPath":"C:\\Users\\Bob Willard\\Documents\\SpreadsheetConverter","SelectedBrowsers":[]},"SpreadsheetServer":{"Username":"","Password":"","ServerUrl":""},"ConfigureSubmitDefault":{"Email":"","Free":false,"Advanced":false,"AdvancedSecured":false,"Demo":true},"MessageBubble":{"Close":false,"TopMsg":0},"CustomizeTheme":{"Theme":"C:\\Users\\Bob Willard\\AppData\\Local\\ssc\\customfiles\\theme-ssc-1515531176.min.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Select"},"WizardButton":{"Next":"Next","Previous":"Previous","Cancel":"Cancel","Finish":"Finish"},"ToolbarButton":{"Submit":"Submit","Print":"Print","PrintAll":"Print All","Reset":"Reset","Update":"Update","Back":"Back"},"SubmitDialog":{"SubmitDialogHeading":"Submit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</si>
  <si>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InputDetection":0,"RecalcMode":1,"Layout":0,"LayoutSamePagesHeightEnabled":false,"Theme":{"BgColor":"#FFFFFFFF","BgImage":"","InputBorderStyle":2,"AppliedTheme":""},"SmartphoneSettings":{"ViewportLock":true,"UseOldViewEngine":false,"EnableZoom":false,"EnableSwipe":false,"HideToolbar":false,"InheritBackgroundColor":false,"CheckboxFlavor":1,"ShowBubble":false},"Name":"","Flavor":0,"Edition":3,"CopyProtect":{"IsEnabled":false,"DomainName":""},"HideSscPoweredlogo":false,"AspnetConfig":{"BrowseUrl":"http://localhost/ssc","FileExtension":0},"NodeSecureLoginEnabled":false,"SmartphoneTheme":1,"Toolbar":{"Position":1,"IsSubmit":false,"IsPrint":true,"IsPrintAll":true,"IsReset":true,"IsUpdate":false},"ConfigureSubmit":{"IsShowCaptcha":false,"IsUseSscWebServer":true,"ReceiverCode":"bobwillard@sympatico.ca","IsFreeService":false,"IsAdvanceService":false,"IsSecureEmail":false,"IsDemonstrationService":true,"AfterSuccessfulSubmit":"","AfterFailSubmit":"","AfterCancelWizard":"","IsUseOwnWebServer":false,"OwnWebServerURL":"","OwnWebServerTarget":"","SubmitTarget":0},"IgnoreBgInputCell":false,"ButtonStyle":0,"ResponsiveDesignDisabled":false,"HideLookupRange":false,"BrowserStorageEnabled":true,"RealtimeSyncEnabled":false,"GoogleAnalyticsTrackingId":"","GoogleApiKey":"","ChartSelected":3,"ChartYAxisFixed":false}</t>
  </si>
  <si>
    <t>Notes:</t>
  </si>
  <si>
    <t xml:space="preserve">   Legend </t>
  </si>
  <si>
    <t xml:space="preserve">    Yellow fields are for user input. Starting examples illustrate how the calculation formulas work. Overwrite them with real company data. </t>
  </si>
  <si>
    <t xml:space="preserve">   Light purple fields are auto-calculated based on the content of yellow fields. Any user entries in these cells will overwrite their formulas.</t>
  </si>
  <si>
    <t xml:space="preserve">   White fields are used for instructions, explanations, or labels for adjacent fields</t>
  </si>
  <si>
    <t xml:space="preserve">     ?</t>
  </si>
  <si>
    <t>Amount</t>
  </si>
  <si>
    <t xml:space="preserve"> Net Present Value (NPV)</t>
  </si>
  <si>
    <t xml:space="preserve"> Discount rate used in NPV calculation</t>
  </si>
  <si>
    <r>
      <t xml:space="preserve"> Payback period </t>
    </r>
    <r>
      <rPr>
        <sz val="14"/>
        <color theme="1" tint="0.249977111117893"/>
        <rFont val="Arial"/>
        <family val="2"/>
      </rPr>
      <t>(yrs.)</t>
    </r>
  </si>
  <si>
    <t>Green bonds</t>
  </si>
  <si>
    <t>Zero-down financing</t>
  </si>
  <si>
    <t xml:space="preserve">Proceeds from asset sales / divestitures </t>
  </si>
  <si>
    <t>Operating budgets / creative financing</t>
  </si>
  <si>
    <t>(Other ...?)</t>
  </si>
  <si>
    <t>"Recommendations of the Task Force on Climate-Related Financial Disclosure," TCFD Final Report, June 2017.</t>
  </si>
  <si>
    <t>"Sustainability ROI Workbook," Sustainability Advantage, 2017.</t>
  </si>
  <si>
    <t>"The Net-Zero Standard," Science Based Targets,  November 2021.</t>
  </si>
  <si>
    <t>Year 6
% and amount</t>
  </si>
  <si>
    <t>Year 7
% and amount</t>
  </si>
  <si>
    <t>Year 8
% and amount</t>
  </si>
  <si>
    <t xml:space="preserve">Industry sector </t>
  </si>
  <si>
    <t xml:space="preserve">Website </t>
  </si>
  <si>
    <r>
      <t xml:space="preserve">Geographic scope
</t>
    </r>
    <r>
      <rPr>
        <i/>
        <sz val="10"/>
        <color theme="1" tint="0.249977111117893"/>
        <rFont val="Arial"/>
        <family val="2"/>
      </rPr>
      <t xml:space="preserve">e.g., City, State / Province / Region, Country, Multinational </t>
    </r>
  </si>
  <si>
    <t>United States</t>
  </si>
  <si>
    <t>Bill Hammersmith, Senior Advisor, Sustainability Auditors Inc., 
bill31@sai.com</t>
  </si>
  <si>
    <t>Company name</t>
  </si>
  <si>
    <t>Manufacturing</t>
  </si>
  <si>
    <t>ABC-XYZ Manufacturing</t>
  </si>
  <si>
    <t>http://www.abcxyz.com</t>
  </si>
  <si>
    <t>ABZ</t>
  </si>
  <si>
    <t>Stock / ticker symbol</t>
  </si>
  <si>
    <r>
      <t xml:space="preserve">Organization officer / director who vouches for the integrity of the completed form.
</t>
    </r>
    <r>
      <rPr>
        <i/>
        <sz val="12"/>
        <color rgb="FF3F3F3F"/>
        <rFont val="Arial"/>
        <family val="2"/>
      </rPr>
      <t>(Name, position, contact information)</t>
    </r>
  </si>
  <si>
    <r>
      <t xml:space="preserve">3rd party verifier of the methodology and data 
used in the answers in the Form
</t>
    </r>
    <r>
      <rPr>
        <i/>
        <sz val="12"/>
        <color theme="1" tint="0.249977111117893"/>
        <rFont val="Arial"/>
        <family val="2"/>
      </rPr>
      <t>(Name, position, contact information)</t>
    </r>
  </si>
  <si>
    <t>Mary Smith, CFO
mary@@abcxyz.com</t>
  </si>
  <si>
    <t xml:space="preserve">Full potential value </t>
  </si>
  <si>
    <t>Year 1
% of capital used</t>
  </si>
  <si>
    <t>Year 2
% of capital used</t>
  </si>
  <si>
    <t>Year 3
% of capital used</t>
  </si>
  <si>
    <t>Year 4
% of capital used</t>
  </si>
  <si>
    <t>Year 5
% of capital used</t>
  </si>
  <si>
    <t>Year 6
% of capital used</t>
  </si>
  <si>
    <t>Year 7
% of capital used</t>
  </si>
  <si>
    <t>Year 8
% of capital used</t>
  </si>
  <si>
    <t>NPV of Capital Expenditures (CapEx)</t>
  </si>
  <si>
    <t>Total Capital Expenditures (CapEx)</t>
  </si>
  <si>
    <t>Equity from impact investors</t>
  </si>
  <si>
    <t>Amount of revenue at risk</t>
  </si>
  <si>
    <t>{"IsHide":false,"HiddenInExcel":false,"SheetId":-1,"Name":"Introduction","Guid":"2BYQNQ","Index":1,"VisibleRange":"","SheetTheme":{"TabColor":"","BodyColor":"","BodyImage":""},"IsPrintSheet":false}</t>
  </si>
  <si>
    <t>{"IsHide":false,"HiddenInExcel":false,"SheetId":-1,"Name":"Company Profile","Guid":"KSRA9J","Index":2,"VisibleRange":"","SheetTheme":{"TabColor":"","BodyColor":"","BodyImage":""},"IsPrintSheet":false}</t>
  </si>
  <si>
    <t>{"IsHide":false,"HiddenInExcel":false,"SheetId":-1,"Name":"CapEx Proforma Summary","Guid":"XYJZYM","Index":3,"VisibleRange":"","SheetTheme":{"TabColor":"","BodyColor":"","BodyImage":""},"IsPrintSheet":false}</t>
  </si>
  <si>
    <t>{"IsHide":false,"HiddenInExcel":false,"SheetId":-1,"Name":"Revenue","Guid":"2NCIZP","Index":4,"VisibleRange":"","SheetTheme":{"TabColor":"","BodyColor":"","BodyImage":""},"IsPrintSheet":false}</t>
  </si>
  <si>
    <t>{"IsHide":false,"HiddenInExcel":false,"SheetId":-1,"Name":"Expenses","Guid":"R3A4D8","Index":5,"VisibleRange":"","SheetTheme":{"TabColor":"","BodyColor":"","BodyImage":""},"IsPrintSheet":false}</t>
  </si>
  <si>
    <t>{"IsHide":false,"HiddenInExcel":false,"SheetId":-1,"Name":"Asset &amp; Market Values","Guid":"6YARL3","Index":6,"VisibleRange":"","SheetTheme":{"TabColor":"","BodyColor":"","BodyImage":""},"IsPrintSheet":false}</t>
  </si>
  <si>
    <t>{"IsHide":false,"HiddenInExcel":false,"SheetId":-1,"Name":"Risk Analysis","Guid":"2YIELN","Index":7,"VisibleRange":"","SheetTheme":{"TabColor":"","BodyColor":"","BodyImage":""},"IsPrintSheet":false}</t>
  </si>
  <si>
    <t>{"IsHide":false,"HiddenInExcel":false,"SheetId":-1,"Name":"CapEx","Guid":"T905SU","Index":8,"VisibleRange":"","SheetTheme":{"TabColor":"","BodyColor":"","BodyImage":""},"IsPrintSheet":false}</t>
  </si>
  <si>
    <t>{"IsHide":false,"HiddenInExcel":false,"SheetId":-1,"Name":"Cash Flow &amp; ROI","Guid":"MIYF0O","Index":9,"VisibleRange":"","SheetTheme":{"TabColor":"","BodyColor":"","BodyImage":""},"IsPrintSheet":false}</t>
  </si>
  <si>
    <t>{"IsHide":false,"HiddenInExcel":false,"SheetId":-1,"Name":"Sheet3","Guid":"OJEV7B","Index":10,"VisibleRange":"","SheetTheme":{"TabColor":"","BodyColor":"","BodyImage":""},"IsPrintSheet":false}</t>
  </si>
  <si>
    <t xml:space="preserve">Total capital used during the project </t>
  </si>
  <si>
    <t>Capital Expenditure (CapEx) Required</t>
  </si>
  <si>
    <r>
      <t xml:space="preserve">Value of </t>
    </r>
    <r>
      <rPr>
        <b/>
        <sz val="14"/>
        <color theme="1" tint="0.249977111117893"/>
        <rFont val="Arial"/>
        <family val="2"/>
      </rPr>
      <t>expense savings</t>
    </r>
  </si>
  <si>
    <t>Annual profit (USD)</t>
  </si>
  <si>
    <t>Annual revenue (USD)</t>
  </si>
  <si>
    <r>
      <t>Backup notes</t>
    </r>
    <r>
      <rPr>
        <sz val="10"/>
        <color theme="1" tint="0.249977111117893"/>
        <rFont val="Arial"/>
        <family val="2"/>
      </rPr>
      <t xml:space="preserve"> (e.g., assumptions, estimation methodology, data sources)</t>
    </r>
  </si>
  <si>
    <r>
      <t xml:space="preserve">Backup notes </t>
    </r>
    <r>
      <rPr>
        <sz val="10"/>
        <color theme="1" tint="0.249977111117893"/>
        <rFont val="Arial"/>
        <family val="2"/>
      </rPr>
      <t>(e.g., assumptions, estimation methodology, data sources)</t>
    </r>
  </si>
  <si>
    <t xml:space="preserve">Current  annual 
cost / expense </t>
  </si>
  <si>
    <t>(Other …)</t>
  </si>
  <si>
    <t>Percent profit</t>
  </si>
  <si>
    <t>Preferred-rate loan / borrowing</t>
  </si>
  <si>
    <t>Current profit</t>
  </si>
  <si>
    <t>"TCFD: 2021 Status Report," TCFD fourth status report,  September 2021.</t>
  </si>
  <si>
    <t>% of Revenue impacted</t>
  </si>
  <si>
    <t>% Probability  
of impact</t>
  </si>
  <si>
    <t xml:space="preserve"> Internal Rate of Return (IRR)</t>
  </si>
  <si>
    <t>Percentage of increased revenue that contributes to free cash flow / profit</t>
  </si>
  <si>
    <t>Gross potential revenue increase</t>
  </si>
  <si>
    <t>Percentage of reduced revenue that reduces free cash flow / profit</t>
  </si>
  <si>
    <r>
      <t xml:space="preserve">Increase in value of company </t>
    </r>
    <r>
      <rPr>
        <b/>
        <sz val="14"/>
        <color theme="1" tint="0.249977111117893"/>
        <rFont val="Arial"/>
        <family val="2"/>
      </rPr>
      <t>investment portfolio</t>
    </r>
    <r>
      <rPr>
        <sz val="14"/>
        <color theme="1" tint="0.249977111117893"/>
        <rFont val="Arial"/>
        <family val="2"/>
      </rPr>
      <t xml:space="preserve"> due to use of impact investing.</t>
    </r>
  </si>
  <si>
    <t>Income Statement Impacts</t>
  </si>
  <si>
    <t xml:space="preserve">Revenue Impacts </t>
  </si>
  <si>
    <t xml:space="preserve">Expense Impacts </t>
  </si>
  <si>
    <t xml:space="preserve">Balance Sheet Impacts </t>
  </si>
  <si>
    <t>Overall 
score</t>
  </si>
  <si>
    <r>
      <rPr>
        <sz val="14"/>
        <color theme="1" tint="0.249977111117893"/>
        <rFont val="Arial"/>
        <family val="2"/>
      </rPr>
      <t>Our</t>
    </r>
    <r>
      <rPr>
        <b/>
        <sz val="14"/>
        <color theme="1" tint="0.249977111117893"/>
        <rFont val="Arial"/>
        <family val="2"/>
      </rPr>
      <t xml:space="preserve"> purpose </t>
    </r>
    <r>
      <rPr>
        <sz val="14"/>
        <color theme="1" tint="0.249977111117893"/>
        <rFont val="Arial"/>
        <family val="2"/>
      </rPr>
      <t xml:space="preserve">/ vision / mission / values reflect delivering value for </t>
    </r>
    <r>
      <rPr>
        <b/>
        <sz val="14"/>
        <color theme="1" tint="0.249977111117893"/>
        <rFont val="Arial"/>
        <family val="2"/>
      </rPr>
      <t>all stakeholders.</t>
    </r>
  </si>
  <si>
    <t xml:space="preserve">Organization purpose     </t>
  </si>
  <si>
    <t xml:space="preserve">   Our purpose is to protect and improve the wellbeing of all stakeholders, including the environment and society.</t>
  </si>
  <si>
    <t xml:space="preserve">Organization vision     </t>
  </si>
  <si>
    <t xml:space="preserve">   Our vision is a socially just, economically inclusive and environmentally restorative society. </t>
  </si>
  <si>
    <t xml:space="preserve">Organization mission     </t>
  </si>
  <si>
    <t xml:space="preserve">  Our mission is to provide products and services that enable our stakeholders to thrive. </t>
  </si>
  <si>
    <t xml:space="preserve">Organization values     </t>
  </si>
  <si>
    <t xml:space="preserve">  Ethical behavior, Trustworthiness, Excellence, Respect</t>
  </si>
  <si>
    <r>
      <rPr>
        <b/>
        <sz val="14"/>
        <color theme="1" tint="0.249977111117893"/>
        <rFont val="Arial"/>
        <family val="2"/>
      </rPr>
      <t>Performance on operational emissions (Scope 1)</t>
    </r>
    <r>
      <rPr>
        <b/>
        <sz val="12"/>
        <color theme="1" tint="0.249977111117893"/>
        <rFont val="Arial"/>
        <family val="2"/>
      </rPr>
      <t xml:space="preserve">
</t>
    </r>
    <r>
      <rPr>
        <sz val="12"/>
        <color theme="1" tint="0.249977111117893"/>
        <rFont val="Arial"/>
        <family val="2"/>
      </rPr>
      <t xml:space="preserve">Does your organization do any of the following to manage its operational (Scope 1) GHG emissions?
</t>
    </r>
    <r>
      <rPr>
        <i/>
        <sz val="12"/>
        <color theme="1" tint="0.249977111117893"/>
        <rFont val="Arial"/>
        <family val="2"/>
      </rPr>
      <t>(Check all that apply; replace sample data with real organization data)</t>
    </r>
  </si>
  <si>
    <r>
      <t xml:space="preserve">We do not currently monitor and record Scope 1 GHG emissions.  
</t>
    </r>
    <r>
      <rPr>
        <i/>
        <sz val="12"/>
        <color theme="1" tint="0.249977111117893"/>
        <rFont val="Arial"/>
        <family val="2"/>
      </rPr>
      <t>(If selected, delete the sample percentage and skip to the next question.)</t>
    </r>
  </si>
  <si>
    <t>We monitor and record our  operational GHG emissions, relative to emissions in a baseline reference year.</t>
  </si>
  <si>
    <t>Approximate percentage reduction of our  operational Scope 1 GHG emissions, relative to our chosen baseline year</t>
  </si>
  <si>
    <t xml:space="preserve">   (Notes)</t>
  </si>
  <si>
    <r>
      <t xml:space="preserve">We have </t>
    </r>
    <r>
      <rPr>
        <i/>
        <sz val="14"/>
        <color theme="1" tint="0.249977111117893"/>
        <rFont val="Arial"/>
        <family val="2"/>
      </rPr>
      <t>set targets</t>
    </r>
    <r>
      <rPr>
        <sz val="14"/>
        <color theme="1" tint="0.249977111117893"/>
        <rFont val="Arial"/>
        <family val="2"/>
      </rPr>
      <t xml:space="preserve"> for  operational emissions reductions, relative to a chosen baseline year, in line with IPCC recommendations.</t>
    </r>
  </si>
  <si>
    <r>
      <t xml:space="preserve">We </t>
    </r>
    <r>
      <rPr>
        <i/>
        <sz val="14"/>
        <color theme="1" tint="0.249977111117893"/>
        <rFont val="Arial"/>
        <family val="2"/>
      </rPr>
      <t>met  operational emissions targets f</t>
    </r>
    <r>
      <rPr>
        <sz val="14"/>
        <color theme="1" tint="0.249977111117893"/>
        <rFont val="Arial"/>
        <family val="2"/>
      </rPr>
      <t>or the reporting period</t>
    </r>
    <r>
      <rPr>
        <i/>
        <sz val="14"/>
        <color theme="1" tint="0.249977111117893"/>
        <rFont val="Arial"/>
        <family val="2"/>
      </rPr>
      <t>,</t>
    </r>
    <r>
      <rPr>
        <sz val="14"/>
        <color theme="1" tint="0.249977111117893"/>
        <rFont val="Arial"/>
        <family val="2"/>
      </rPr>
      <t xml:space="preserve"> with or without the use of certified carbon offsets.</t>
    </r>
  </si>
  <si>
    <r>
      <rPr>
        <b/>
        <sz val="14"/>
        <color theme="1" tint="0.249977111117893"/>
        <rFont val="Arial"/>
        <family val="2"/>
      </rPr>
      <t xml:space="preserve">Performance on emissions associated with the generation of the organization's purchased electricity (Scope 2) </t>
    </r>
    <r>
      <rPr>
        <b/>
        <sz val="12"/>
        <color theme="1" tint="0.249977111117893"/>
        <rFont val="Arial"/>
        <family val="2"/>
      </rPr>
      <t xml:space="preserve">
</t>
    </r>
    <r>
      <rPr>
        <sz val="12"/>
        <color theme="1" tint="0.249977111117893"/>
        <rFont val="Arial"/>
        <family val="2"/>
      </rPr>
      <t xml:space="preserve">Does your organization do any of the following to manage its Scope 2 GHG emissions associated with your purchased electricity?
</t>
    </r>
    <r>
      <rPr>
        <i/>
        <sz val="12"/>
        <color theme="1" tint="0.249977111117893"/>
        <rFont val="Arial"/>
        <family val="2"/>
      </rPr>
      <t>(Check all that apply; replace sample data with real organization data)</t>
    </r>
  </si>
  <si>
    <r>
      <t xml:space="preserve">We do not currently monitor and record GHG emissions associated with our purchased electricity (Scope 2). 
</t>
    </r>
    <r>
      <rPr>
        <i/>
        <sz val="12"/>
        <color theme="1" tint="0.249977111117893"/>
        <rFont val="Arial"/>
        <family val="2"/>
      </rPr>
      <t>(If selected, delete the sample percentage and skip to the next question.)</t>
    </r>
  </si>
  <si>
    <t xml:space="preserve">We monitor and record GHG emissions associated with our purchased electricity (Scope 2). </t>
  </si>
  <si>
    <t>Approximate percentage reduction of our Scope 2 GHG emissions, relative to our chosen baseline year</t>
  </si>
  <si>
    <r>
      <t xml:space="preserve">We have </t>
    </r>
    <r>
      <rPr>
        <i/>
        <sz val="14"/>
        <color theme="1" tint="0.249977111117893"/>
        <rFont val="Arial"/>
        <family val="2"/>
      </rPr>
      <t>set targets</t>
    </r>
    <r>
      <rPr>
        <sz val="14"/>
        <color theme="1" tint="0.249977111117893"/>
        <rFont val="Arial"/>
        <family val="2"/>
      </rPr>
      <t xml:space="preserve"> for our electrical utility's Scope 2 emissions reductions relative to a chosen baseline year, in line with IPCC recommendations.</t>
    </r>
  </si>
  <si>
    <r>
      <t xml:space="preserve">We </t>
    </r>
    <r>
      <rPr>
        <i/>
        <sz val="14"/>
        <color theme="1" tint="0.249977111117893"/>
        <rFont val="Arial"/>
        <family val="2"/>
      </rPr>
      <t xml:space="preserve">met Scope 2 emission reduction targets </t>
    </r>
    <r>
      <rPr>
        <sz val="14"/>
        <color theme="1" tint="0.249977111117893"/>
        <rFont val="Arial"/>
        <family val="2"/>
      </rPr>
      <t>for the reporting period, with or without the use of certified offsets.</t>
    </r>
  </si>
  <si>
    <r>
      <rPr>
        <b/>
        <sz val="14"/>
        <color theme="1" tint="0.249977111117893"/>
        <rFont val="Arial"/>
        <family val="2"/>
      </rPr>
      <t>Performance on emissions that occur elsewhere in the company's value chain (Scope 3)</t>
    </r>
    <r>
      <rPr>
        <b/>
        <sz val="12"/>
        <color theme="1" tint="0.249977111117893"/>
        <rFont val="Arial"/>
        <family val="2"/>
      </rPr>
      <t xml:space="preserve">
</t>
    </r>
    <r>
      <rPr>
        <sz val="12"/>
        <color theme="1" tint="0.249977111117893"/>
        <rFont val="Arial"/>
        <family val="2"/>
      </rPr>
      <t xml:space="preserve">Does your organization do any of the following to manage its Scope 3 GHG emissions?
</t>
    </r>
    <r>
      <rPr>
        <i/>
        <sz val="12"/>
        <color theme="1" tint="0.249977111117893"/>
        <rFont val="Arial"/>
        <family val="2"/>
      </rPr>
      <t>(Check all that apply; replace sample data with real organization data)</t>
    </r>
  </si>
  <si>
    <r>
      <t xml:space="preserve">We do not currently monitor and record any Scope 3 GHG emissions. 
</t>
    </r>
    <r>
      <rPr>
        <i/>
        <sz val="12"/>
        <color theme="1" tint="0.249977111117893"/>
        <rFont val="Arial"/>
        <family val="2"/>
      </rPr>
      <t>(If selected, skip to the next question.)</t>
    </r>
  </si>
  <si>
    <r>
      <t xml:space="preserve">We have reviewed the 15 sources / categories of Scope 3 emissions and identified which are significant and relevant enough for our organization to measure and track. 
</t>
    </r>
    <r>
      <rPr>
        <i/>
        <sz val="12"/>
        <color theme="1" tint="0.249977111117893"/>
        <rFont val="Arial"/>
        <family val="2"/>
      </rPr>
      <t>(Check those deemed significant enough to track, unchecking inappropriate sample ones.)</t>
    </r>
  </si>
  <si>
    <r>
      <t xml:space="preserve">     1.   Upstream (cradle-to-gate) GHGs from the </t>
    </r>
    <r>
      <rPr>
        <i/>
        <sz val="12"/>
        <color theme="1"/>
        <rFont val="Arial"/>
        <family val="2"/>
      </rPr>
      <t>production of acquired goods and services.</t>
    </r>
  </si>
  <si>
    <r>
      <t xml:space="preserve">     2.   Upstream (cradle-to-gate) GHGs from the </t>
    </r>
    <r>
      <rPr>
        <i/>
        <sz val="12"/>
        <color theme="1"/>
        <rFont val="Arial"/>
        <family val="2"/>
      </rPr>
      <t xml:space="preserve">production of acquired capital goods. </t>
    </r>
  </si>
  <si>
    <r>
      <t xml:space="preserve">     3.   GHGs from </t>
    </r>
    <r>
      <rPr>
        <i/>
        <sz val="12"/>
        <color theme="1"/>
        <rFont val="Arial"/>
        <family val="2"/>
      </rPr>
      <t>fuel- and energy-related extraction, production and transportation,</t>
    </r>
    <r>
      <rPr>
        <sz val="12"/>
        <color theme="1"/>
        <rFont val="Arial"/>
        <family val="2"/>
      </rPr>
      <t xml:space="preserve"> not already included in Scope 1 or 2. </t>
    </r>
  </si>
  <si>
    <r>
      <t xml:space="preserve">     4.   GHGs from </t>
    </r>
    <r>
      <rPr>
        <i/>
        <sz val="12"/>
        <color theme="1"/>
        <rFont val="Arial"/>
        <family val="2"/>
      </rPr>
      <t>transportation of goods from tier 1 suppliers</t>
    </r>
    <r>
      <rPr>
        <sz val="12"/>
        <color theme="1"/>
        <rFont val="Arial"/>
        <family val="2"/>
      </rPr>
      <t xml:space="preserve"> and between organization facilities, in non-organization vehicles. </t>
    </r>
  </si>
  <si>
    <r>
      <t xml:space="preserve">     5.   GHGs from </t>
    </r>
    <r>
      <rPr>
        <i/>
        <sz val="12"/>
        <color theme="1"/>
        <rFont val="Arial"/>
        <family val="2"/>
      </rPr>
      <t xml:space="preserve">transportation, disposal and treatment of organization waste </t>
    </r>
    <r>
      <rPr>
        <sz val="12"/>
        <color theme="1"/>
        <rFont val="Arial"/>
        <family val="2"/>
      </rPr>
      <t>by third parties.</t>
    </r>
  </si>
  <si>
    <r>
      <t xml:space="preserve">     6.   GHGs from</t>
    </r>
    <r>
      <rPr>
        <i/>
        <sz val="12"/>
        <color theme="1"/>
        <rFont val="Arial"/>
        <family val="2"/>
      </rPr>
      <t xml:space="preserve"> business travel of employees</t>
    </r>
    <r>
      <rPr>
        <sz val="12"/>
        <color theme="1"/>
        <rFont val="Arial"/>
        <family val="2"/>
      </rPr>
      <t>, in vehicles not owned / operated by the organization.</t>
    </r>
  </si>
  <si>
    <r>
      <t xml:space="preserve">     7.   GHGs from </t>
    </r>
    <r>
      <rPr>
        <i/>
        <sz val="12"/>
        <color theme="1"/>
        <rFont val="Arial"/>
        <family val="2"/>
      </rPr>
      <t>employees (including contractors and consultants) commuting to worksites</t>
    </r>
    <r>
      <rPr>
        <sz val="12"/>
        <color theme="1"/>
        <rFont val="Arial"/>
        <family val="2"/>
      </rPr>
      <t>, in non-organization vehicles.</t>
    </r>
  </si>
  <si>
    <r>
      <t xml:space="preserve">     8.   GHGs from the operation of upstream </t>
    </r>
    <r>
      <rPr>
        <i/>
        <sz val="12"/>
        <color theme="1"/>
        <rFont val="Arial"/>
        <family val="2"/>
      </rPr>
      <t>assets leased to others</t>
    </r>
    <r>
      <rPr>
        <sz val="12"/>
        <color theme="1"/>
        <rFont val="Arial"/>
        <family val="2"/>
      </rPr>
      <t xml:space="preserve"> (lessees). </t>
    </r>
  </si>
  <si>
    <r>
      <t xml:space="preserve">     9.   GHGs from the </t>
    </r>
    <r>
      <rPr>
        <i/>
        <sz val="12"/>
        <color theme="1"/>
        <rFont val="Arial"/>
        <family val="2"/>
      </rPr>
      <t>transportation, storage, distribution and retail of products</t>
    </r>
    <r>
      <rPr>
        <sz val="12"/>
        <color theme="1"/>
        <rFont val="Arial"/>
        <family val="2"/>
      </rPr>
      <t xml:space="preserve">, in vehicles and facilities not owned by the organization. </t>
    </r>
  </si>
  <si>
    <r>
      <t xml:space="preserve">     10. GHGs from </t>
    </r>
    <r>
      <rPr>
        <i/>
        <sz val="12"/>
        <color theme="1"/>
        <rFont val="Arial"/>
        <family val="2"/>
      </rPr>
      <t>processing of intermediate products</t>
    </r>
    <r>
      <rPr>
        <sz val="12"/>
        <color theme="1"/>
        <rFont val="Arial"/>
        <family val="2"/>
      </rPr>
      <t xml:space="preserve"> sold by the organization to manufacturers.</t>
    </r>
  </si>
  <si>
    <r>
      <t xml:space="preserve">     11. GHGs from </t>
    </r>
    <r>
      <rPr>
        <i/>
        <sz val="12"/>
        <color theme="1"/>
        <rFont val="Arial"/>
        <family val="2"/>
      </rPr>
      <t xml:space="preserve">end use of products and services </t>
    </r>
    <r>
      <rPr>
        <sz val="12"/>
        <color theme="1"/>
        <rFont val="Arial"/>
        <family val="2"/>
      </rPr>
      <t>sold by the organization.</t>
    </r>
  </si>
  <si>
    <r>
      <t xml:space="preserve">     12. GHGs from the </t>
    </r>
    <r>
      <rPr>
        <i/>
        <sz val="12"/>
        <color theme="1"/>
        <rFont val="Arial"/>
        <family val="2"/>
      </rPr>
      <t>end-of-life waste disposal and treatment of sold products.</t>
    </r>
  </si>
  <si>
    <r>
      <t xml:space="preserve">     13. GHGs from the </t>
    </r>
    <r>
      <rPr>
        <i/>
        <sz val="12"/>
        <color theme="1"/>
        <rFont val="Arial"/>
        <family val="2"/>
      </rPr>
      <t>operation of downstream assets leased to others (lessees)</t>
    </r>
    <r>
      <rPr>
        <sz val="12"/>
        <color theme="1"/>
        <rFont val="Arial"/>
        <family val="2"/>
      </rPr>
      <t>.</t>
    </r>
  </si>
  <si>
    <r>
      <t xml:space="preserve">     14. GHGs from the </t>
    </r>
    <r>
      <rPr>
        <i/>
        <sz val="12"/>
        <color theme="1"/>
        <rFont val="Arial"/>
        <family val="2"/>
      </rPr>
      <t>operation of franchises</t>
    </r>
    <r>
      <rPr>
        <sz val="12"/>
        <color theme="1"/>
        <rFont val="Arial"/>
        <family val="2"/>
      </rPr>
      <t>.</t>
    </r>
  </si>
  <si>
    <r>
      <t xml:space="preserve">     15. GHGs from the </t>
    </r>
    <r>
      <rPr>
        <i/>
        <sz val="12"/>
        <color theme="1"/>
        <rFont val="Arial"/>
        <family val="2"/>
      </rPr>
      <t>operation of equity investments</t>
    </r>
    <r>
      <rPr>
        <sz val="12"/>
        <color theme="1"/>
        <rFont val="Arial"/>
        <family val="2"/>
      </rPr>
      <t xml:space="preserve"> - the Scope 1 and Scope 2 emissions of investees.</t>
    </r>
  </si>
  <si>
    <r>
      <t xml:space="preserve">We have </t>
    </r>
    <r>
      <rPr>
        <i/>
        <sz val="14"/>
        <color theme="1" tint="0.249977111117893"/>
        <rFont val="Arial"/>
        <family val="2"/>
      </rPr>
      <t>set targets</t>
    </r>
    <r>
      <rPr>
        <sz val="14"/>
        <color theme="1" tint="0.249977111117893"/>
        <rFont val="Arial"/>
        <family val="2"/>
      </rPr>
      <t xml:space="preserve"> for our overall Scope 3 emissions, relative to a chosen baseline year, in line with IPCC recommendations.</t>
    </r>
  </si>
  <si>
    <r>
      <t xml:space="preserve">We </t>
    </r>
    <r>
      <rPr>
        <i/>
        <sz val="14"/>
        <color theme="1" tint="0.249977111117893"/>
        <rFont val="Arial"/>
        <family val="2"/>
      </rPr>
      <t xml:space="preserve">met </t>
    </r>
    <r>
      <rPr>
        <sz val="14"/>
        <color theme="1" tint="0.249977111117893"/>
        <rFont val="Arial"/>
        <family val="2"/>
      </rPr>
      <t>our overall Scope 3 emissions targets for the reporting period, with or without the use of certified offsets.</t>
    </r>
  </si>
  <si>
    <t>Carbon Offsets Gold Standard</t>
  </si>
  <si>
    <t>Sources that we monitor / track</t>
  </si>
  <si>
    <t>Significant and relevant sources for us</t>
  </si>
  <si>
    <t>Totals</t>
  </si>
  <si>
    <t xml:space="preserve">We monitor/  track / calculate our Scope 3 emissions from some, or all, significant sources, as identified above.   </t>
  </si>
  <si>
    <t xml:space="preserve">Approximate Scope 2 GHG emissions (tCO2e) </t>
  </si>
  <si>
    <t xml:space="preserve">Approximate Scope 1 GHG emissions (tCO2e) </t>
  </si>
  <si>
    <t>Estimated Scope 3 GHGs from sources that we track
(tCO2e)</t>
  </si>
  <si>
    <r>
      <t xml:space="preserve">Assumed Scope 3 emissions if above percentage is &lt; 100% </t>
    </r>
    <r>
      <rPr>
        <i/>
        <sz val="12"/>
        <color theme="1" tint="0.249977111117893"/>
        <rFont val="Arial"/>
        <family val="2"/>
      </rPr>
      <t xml:space="preserve"> </t>
    </r>
  </si>
  <si>
    <t>Approximate intensity of GHG emissions / $ revenue</t>
  </si>
  <si>
    <t>Approximate percentage reduction of our Scope 3 GHG emissions, relative to our chosen baseline year</t>
  </si>
  <si>
    <r>
      <t xml:space="preserve">Percent of significant Scope 3 sources that we monitor and track  </t>
    </r>
    <r>
      <rPr>
        <i/>
        <sz val="12"/>
        <color theme="1" tint="0.249977111117893"/>
        <rFont val="Arial"/>
        <family val="2"/>
      </rPr>
      <t xml:space="preserve"> </t>
    </r>
  </si>
  <si>
    <r>
      <t xml:space="preserve">This is basic information about the company.  
</t>
    </r>
    <r>
      <rPr>
        <i/>
        <sz val="14"/>
        <color theme="1" tint="0.249977111117893"/>
        <rFont val="Arial"/>
        <family val="2"/>
      </rPr>
      <t>Replace all sample data with real company data.</t>
    </r>
  </si>
  <si>
    <r>
      <t>Company Profile</t>
    </r>
    <r>
      <rPr>
        <sz val="12"/>
        <color theme="0"/>
        <rFont val="Arial"/>
        <family val="2"/>
      </rPr>
      <t/>
    </r>
  </si>
  <si>
    <t>% Impact on this expense</t>
  </si>
  <si>
    <r>
      <t xml:space="preserve">Increased </t>
    </r>
    <r>
      <rPr>
        <b/>
        <sz val="14"/>
        <color theme="1" tint="0.249977111117893"/>
        <rFont val="Arial"/>
        <family val="2"/>
      </rPr>
      <t>shipping and transportation</t>
    </r>
    <r>
      <rPr>
        <sz val="14"/>
        <color theme="1" tint="0.249977111117893"/>
        <rFont val="Arial"/>
        <family val="2"/>
      </rPr>
      <t xml:space="preserve"> expenses. </t>
    </r>
  </si>
  <si>
    <r>
      <t xml:space="preserve">Increased </t>
    </r>
    <r>
      <rPr>
        <b/>
        <sz val="14"/>
        <color theme="1" tint="0.249977111117893"/>
        <rFont val="Arial"/>
        <family val="2"/>
      </rPr>
      <t>maintenance</t>
    </r>
    <r>
      <rPr>
        <sz val="14"/>
        <color theme="1" tint="0.249977111117893"/>
        <rFont val="Arial"/>
        <family val="2"/>
      </rPr>
      <t xml:space="preserve"> expense. </t>
    </r>
  </si>
  <si>
    <r>
      <t xml:space="preserve">Increased </t>
    </r>
    <r>
      <rPr>
        <b/>
        <sz val="14"/>
        <color theme="1" tint="0.249977111117893"/>
        <rFont val="Arial"/>
        <family val="2"/>
      </rPr>
      <t xml:space="preserve">water </t>
    </r>
    <r>
      <rPr>
        <sz val="14"/>
        <color theme="1" tint="0.249977111117893"/>
        <rFont val="Arial"/>
        <family val="2"/>
      </rPr>
      <t xml:space="preserve">expense. </t>
    </r>
  </si>
  <si>
    <t>Project 50x30</t>
  </si>
  <si>
    <t xml:space="preserve">Sustainable organizations eliminate all direct / operational and indirect greenhouse gas (GHG) net emissions, also known as Scope 1, Scope 2, and Scope 3 emissions. </t>
  </si>
  <si>
    <t>Potential expense / cost increases</t>
  </si>
  <si>
    <r>
      <rPr>
        <b/>
        <sz val="16"/>
        <color theme="0"/>
        <rFont val="Arial"/>
        <family val="2"/>
      </rPr>
      <t xml:space="preserve">Annual Profit Impact </t>
    </r>
    <r>
      <rPr>
        <sz val="14"/>
        <color theme="0"/>
        <rFont val="Arial"/>
        <family val="2"/>
      </rPr>
      <t xml:space="preserve">… if Project 50x30 </t>
    </r>
    <r>
      <rPr>
        <b/>
        <i/>
        <sz val="14"/>
        <color theme="0"/>
        <rFont val="Arial"/>
        <family val="2"/>
      </rPr>
      <t>is</t>
    </r>
    <r>
      <rPr>
        <sz val="14"/>
        <color theme="0"/>
        <rFont val="Arial"/>
        <family val="2"/>
      </rPr>
      <t xml:space="preserve"> undertaken, excluding employee-related factors</t>
    </r>
  </si>
  <si>
    <t>Total Scope 1, 2 and 3 GHG emissions (tCO2e)</t>
  </si>
  <si>
    <r>
      <t xml:space="preserve">Use of company </t>
    </r>
    <r>
      <rPr>
        <b/>
        <sz val="14"/>
        <color theme="1" tint="0.249977111117893"/>
        <rFont val="Arial"/>
        <family val="2"/>
      </rPr>
      <t>capital reserves</t>
    </r>
  </si>
  <si>
    <t>Loans from traditional lenders</t>
  </si>
  <si>
    <t>Funding not yet sourced</t>
  </si>
  <si>
    <t>Total funding arranged from all sources</t>
  </si>
  <si>
    <r>
      <t xml:space="preserve">Lower value of company-owned </t>
    </r>
    <r>
      <rPr>
        <b/>
        <sz val="14"/>
        <color theme="1" tint="0.249977111117893"/>
        <rFont val="Arial"/>
        <family val="2"/>
      </rPr>
      <t>real estate</t>
    </r>
    <r>
      <rPr>
        <sz val="14"/>
        <color theme="1" tint="0.249977111117893"/>
        <rFont val="Arial"/>
        <family val="2"/>
      </rPr>
      <t xml:space="preserve"> in “high-risk” locations. </t>
    </r>
  </si>
  <si>
    <t>Cash Flow Impacts &amp; Project ROI</t>
  </si>
  <si>
    <r>
      <rPr>
        <b/>
        <sz val="16"/>
        <color theme="0"/>
        <rFont val="Arial"/>
        <family val="2"/>
      </rPr>
      <t xml:space="preserve">Annual Profit Impact </t>
    </r>
    <r>
      <rPr>
        <sz val="14"/>
        <color theme="0"/>
        <rFont val="Arial"/>
        <family val="2"/>
      </rPr>
      <t xml:space="preserve">… if Project 50x30 is </t>
    </r>
    <r>
      <rPr>
        <b/>
        <i/>
        <sz val="14"/>
        <color theme="0"/>
        <rFont val="Arial"/>
        <family val="2"/>
      </rPr>
      <t>not</t>
    </r>
    <r>
      <rPr>
        <sz val="14"/>
        <color theme="0"/>
        <rFont val="Arial"/>
        <family val="2"/>
      </rPr>
      <t xml:space="preserve"> undertaken</t>
    </r>
  </si>
  <si>
    <t>Net annual reduction of bottom line / profit</t>
  </si>
  <si>
    <r>
      <t xml:space="preserve">We have a science-based goal to be </t>
    </r>
    <r>
      <rPr>
        <i/>
        <sz val="14"/>
        <color theme="1" tint="0.249977111117893"/>
        <rFont val="Arial"/>
        <family val="2"/>
      </rPr>
      <t>100% carbon neutral / net-zero on our  Scope 1 GHG emissions</t>
    </r>
    <r>
      <rPr>
        <sz val="14"/>
        <color theme="1" tint="0.249977111117893"/>
        <rFont val="Arial"/>
        <family val="2"/>
      </rPr>
      <t>, regardless of organization growth.</t>
    </r>
  </si>
  <si>
    <r>
      <t xml:space="preserve">We have a science-based goal to be </t>
    </r>
    <r>
      <rPr>
        <i/>
        <sz val="14"/>
        <color theme="1" tint="0.249977111117893"/>
        <rFont val="Arial"/>
        <family val="2"/>
      </rPr>
      <t>100% carbon neutral / net-zero on our Scope 2 GHG emissions</t>
    </r>
    <r>
      <rPr>
        <sz val="14"/>
        <color theme="1" tint="0.249977111117893"/>
        <rFont val="Arial"/>
        <family val="2"/>
      </rPr>
      <t>, regardless of organization growth.</t>
    </r>
  </si>
  <si>
    <r>
      <t xml:space="preserve">We have a science-based goal to be </t>
    </r>
    <r>
      <rPr>
        <i/>
        <sz val="14"/>
        <color theme="1" tint="0.249977111117893"/>
        <rFont val="Arial"/>
        <family val="2"/>
      </rPr>
      <t>100% carbon neutral / net-zero on our Scope 3 GHG emissions</t>
    </r>
    <r>
      <rPr>
        <sz val="14"/>
        <color theme="1" tint="0.249977111117893"/>
        <rFont val="Arial"/>
        <family val="2"/>
      </rPr>
      <t>, regardless of organization growth.</t>
    </r>
  </si>
  <si>
    <t>TCFD Recommendation</t>
  </si>
  <si>
    <r>
      <t>Investors, lenders, and insurance need to know how climate-related risks and opportunities are likely to impact an organization’s future financial position as reflected in its balance sheet. This page monetizes how changes in policies, technology, and market dynamics related to climate change could devalue assets, and monetizes corresponding asset valuation increase opportunities if Project 50x30 is undertaken. The line items are based on TCFD guidance.</t>
    </r>
    <r>
      <rPr>
        <vertAlign val="superscript"/>
        <sz val="14"/>
        <color theme="1"/>
        <rFont val="Arial"/>
        <family val="2"/>
      </rPr>
      <t>1</t>
    </r>
  </si>
  <si>
    <t>For additional backup note suggestions, see section F: Financial impacts in "Guidance on Metrics, Targets, and Transition Plans" TCFD, October 2021.</t>
  </si>
  <si>
    <t>Appendix 1: Climate-Related Risks, Opportunities and Financial Impacts in "Implementing the Recommendations of the Task Force on Climate-related Financial Disclosures," Updates to the 2017 Annex, TCFD, October 2021.</t>
  </si>
  <si>
    <t xml:space="preserve">Explanation: </t>
  </si>
  <si>
    <t>"Implementing the Recommendations of the Task Force on Climate-related Financial Disclosures," Updates to the 2017 Annex, TCFD, October 2021.</t>
  </si>
  <si>
    <r>
      <t xml:space="preserve">The </t>
    </r>
    <r>
      <rPr>
        <i/>
        <sz val="14"/>
        <color theme="1" tint="0.249977111117893"/>
        <rFont val="Arial"/>
        <family val="2"/>
      </rPr>
      <t>opportunities</t>
    </r>
    <r>
      <rPr>
        <sz val="14"/>
        <color theme="1" tint="0.249977111117893"/>
        <rFont val="Arial"/>
        <family val="2"/>
      </rPr>
      <t xml:space="preserve"> in the above figure will only be realized if companies take action to mitigate the identified </t>
    </r>
    <r>
      <rPr>
        <i/>
        <sz val="14"/>
        <color theme="1" tint="0.249977111117893"/>
        <rFont val="Arial"/>
        <family val="2"/>
      </rPr>
      <t>risks</t>
    </r>
    <r>
      <rPr>
        <sz val="14"/>
        <color theme="1" tint="0.249977111117893"/>
        <rFont val="Arial"/>
        <family val="2"/>
      </rPr>
      <t>. To that end, the 2021 TCFD fourth status report requests disclosure of companies’ plans to transition to a net-zero economy.</t>
    </r>
    <r>
      <rPr>
        <vertAlign val="superscript"/>
        <sz val="14"/>
        <color theme="1" tint="0.249977111117893"/>
        <rFont val="Arial"/>
        <family val="2"/>
      </rPr>
      <t>2</t>
    </r>
    <r>
      <rPr>
        <sz val="14"/>
        <color theme="1" tint="0.249977111117893"/>
        <rFont val="Arial"/>
        <family val="2"/>
      </rPr>
      <t xml:space="preserve"> That is, companies are asked to disclose plans to take action to cut greenhouse gas (GHG) emissions 50% by 2030, and 100% by 2050.</t>
    </r>
    <r>
      <rPr>
        <vertAlign val="superscript"/>
        <sz val="14"/>
        <color theme="1" tint="0.249977111117893"/>
        <rFont val="Arial"/>
        <family val="2"/>
      </rPr>
      <t>3</t>
    </r>
    <r>
      <rPr>
        <sz val="14"/>
        <color theme="1" tint="0.249977111117893"/>
        <rFont val="Arial"/>
        <family val="2"/>
      </rPr>
      <t xml:space="preserve">  </t>
    </r>
    <r>
      <rPr>
        <b/>
        <sz val="14"/>
        <color theme="1" tint="0.249977111117893"/>
        <rFont val="Arial"/>
        <family val="2"/>
      </rPr>
      <t xml:space="preserve">Project 50x30 </t>
    </r>
    <r>
      <rPr>
        <sz val="14"/>
        <color theme="1" tint="0.249977111117893"/>
        <rFont val="Arial"/>
        <family val="2"/>
      </rPr>
      <t>(50% by 2030) would enable the company to mitigate climate-related financial risks and capture financial opportunities by reaching the first milestone on its net-zero journey. This kind of project is appropriate for all companies, regardless of sector. This calculator frames how climate-related risks and opportunities are likely to impact an organization’s future financial statements, with and without Project 50x30.</t>
    </r>
  </si>
  <si>
    <t>Recommended TCFD Disclosures</t>
  </si>
  <si>
    <r>
      <t>The October 2021 TCFD guidance on implementing TCFD recommendations includes this figure.</t>
    </r>
    <r>
      <rPr>
        <vertAlign val="superscript"/>
        <sz val="14"/>
        <color theme="1" tint="0.249977111117893"/>
        <rFont val="Arial"/>
        <family val="2"/>
      </rPr>
      <t xml:space="preserve">1 </t>
    </r>
  </si>
  <si>
    <t>TCFD Disclosure Guidance</t>
  </si>
  <si>
    <t>How and where FICC provides the disclosure</t>
  </si>
  <si>
    <t>Governance</t>
  </si>
  <si>
    <r>
      <t xml:space="preserve">Describe the </t>
    </r>
    <r>
      <rPr>
        <b/>
        <sz val="14"/>
        <color theme="1" tint="0.249977111117893"/>
        <rFont val="Arial"/>
        <family val="2"/>
      </rPr>
      <t xml:space="preserve">board’s oversight </t>
    </r>
    <r>
      <rPr>
        <sz val="14"/>
        <color theme="1" tint="0.249977111117893"/>
        <rFont val="Arial"/>
        <family val="2"/>
      </rPr>
      <t>of climate-related risks and opportunities:</t>
    </r>
  </si>
  <si>
    <r>
      <t xml:space="preserve">Describe </t>
    </r>
    <r>
      <rPr>
        <b/>
        <sz val="14"/>
        <color theme="1" tint="0.249977111117893"/>
        <rFont val="Arial"/>
        <family val="2"/>
      </rPr>
      <t>management’s role</t>
    </r>
    <r>
      <rPr>
        <sz val="14"/>
        <color theme="1" tint="0.249977111117893"/>
        <rFont val="Arial"/>
        <family val="2"/>
      </rPr>
      <t xml:space="preserve"> in assessing and managing climate-related risks and opportunities.</t>
    </r>
  </si>
  <si>
    <t>Strategy</t>
  </si>
  <si>
    <r>
      <t xml:space="preserve">b) Describe </t>
    </r>
    <r>
      <rPr>
        <b/>
        <i/>
        <sz val="14"/>
        <color theme="1" tint="0.249977111117893"/>
        <rFont val="Arial"/>
        <family val="2"/>
      </rPr>
      <t>management’s role</t>
    </r>
    <r>
      <rPr>
        <b/>
        <sz val="14"/>
        <color theme="1" tint="0.249977111117893"/>
        <rFont val="Arial"/>
        <family val="2"/>
      </rPr>
      <t xml:space="preserve"> </t>
    </r>
    <r>
      <rPr>
        <sz val="14"/>
        <color theme="1" tint="0.249977111117893"/>
        <rFont val="Arial"/>
        <family val="2"/>
      </rPr>
      <t xml:space="preserve">in assessing and managing climate-related risks and opportunities.
</t>
    </r>
    <r>
      <rPr>
        <sz val="14"/>
        <color theme="1" tint="0.249977111117893"/>
        <rFont val="Calibri"/>
        <family val="2"/>
      </rPr>
      <t>•</t>
    </r>
    <r>
      <rPr>
        <sz val="11.2"/>
        <color theme="1" tint="0.249977111117893"/>
        <rFont val="Arial"/>
        <family val="2"/>
      </rPr>
      <t xml:space="preserve"> </t>
    </r>
    <r>
      <rPr>
        <sz val="12"/>
        <color theme="1" tint="0.249977111117893"/>
        <rFont val="Arial"/>
        <family val="2"/>
      </rPr>
      <t xml:space="preserve">Whether the organization has </t>
    </r>
    <r>
      <rPr>
        <i/>
        <sz val="12"/>
        <color theme="1" tint="0.249977111117893"/>
        <rFont val="Arial"/>
        <family val="2"/>
      </rPr>
      <t>assigned climate-related responsibilities</t>
    </r>
    <r>
      <rPr>
        <sz val="12"/>
        <color theme="1" tint="0.249977111117893"/>
        <rFont val="Arial"/>
        <family val="2"/>
      </rPr>
      <t xml:space="preserve"> to management-level positions or committees; and, if so, whether such management positions or committees report to the board or a committee of the board and whether those responsibilities include assessing and/or managing climate-related issues.
• A description of the associated </t>
    </r>
    <r>
      <rPr>
        <i/>
        <sz val="12"/>
        <color theme="1" tint="0.249977111117893"/>
        <rFont val="Arial"/>
        <family val="2"/>
      </rPr>
      <t xml:space="preserve">organizational structure(s).
</t>
    </r>
    <r>
      <rPr>
        <sz val="12"/>
        <color theme="1" tint="0.249977111117893"/>
        <rFont val="Arial"/>
        <family val="2"/>
      </rPr>
      <t xml:space="preserve">
• Processes by which management is </t>
    </r>
    <r>
      <rPr>
        <i/>
        <sz val="12"/>
        <color theme="1" tint="0.249977111117893"/>
        <rFont val="Arial"/>
        <family val="2"/>
      </rPr>
      <t>informed</t>
    </r>
    <r>
      <rPr>
        <sz val="12"/>
        <color theme="1" tint="0.249977111117893"/>
        <rFont val="Arial"/>
        <family val="2"/>
      </rPr>
      <t xml:space="preserve"> about climate-related issues.
• How management (through specific positions and/or management committees) </t>
    </r>
    <r>
      <rPr>
        <i/>
        <sz val="12"/>
        <color theme="1" tint="0.249977111117893"/>
        <rFont val="Arial"/>
        <family val="2"/>
      </rPr>
      <t>monitors</t>
    </r>
    <r>
      <rPr>
        <sz val="12"/>
        <color theme="1" tint="0.249977111117893"/>
        <rFont val="Arial"/>
        <family val="2"/>
      </rPr>
      <t xml:space="preserve"> climate-related issues.</t>
    </r>
  </si>
  <si>
    <t>Risk Management</t>
  </si>
  <si>
    <r>
      <rPr>
        <sz val="12"/>
        <color theme="1" tint="0.249977111117893"/>
        <rFont val="Calibri"/>
        <family val="2"/>
      </rPr>
      <t>•</t>
    </r>
    <r>
      <rPr>
        <sz val="12"/>
        <color theme="1" tint="0.249977111117893"/>
        <rFont val="Arial"/>
        <family val="2"/>
      </rPr>
      <t xml:space="preserve"> Organizations should describe how climate-related issues serve as an </t>
    </r>
    <r>
      <rPr>
        <i/>
        <sz val="12"/>
        <color theme="1" tint="0.249977111117893"/>
        <rFont val="Arial"/>
        <family val="2"/>
      </rPr>
      <t>input to their financial planning process,</t>
    </r>
    <r>
      <rPr>
        <sz val="12"/>
        <color theme="1" tint="0.249977111117893"/>
        <rFont val="Arial"/>
        <family val="2"/>
      </rPr>
      <t xml:space="preserve"> the </t>
    </r>
    <r>
      <rPr>
        <i/>
        <sz val="12"/>
        <color theme="1" tint="0.249977111117893"/>
        <rFont val="Arial"/>
        <family val="2"/>
      </rPr>
      <t>time period(s)</t>
    </r>
    <r>
      <rPr>
        <sz val="12"/>
        <color theme="1" tint="0.249977111117893"/>
        <rFont val="Arial"/>
        <family val="2"/>
      </rPr>
      <t xml:space="preserve"> used, and how these risks and opportunities are </t>
    </r>
    <r>
      <rPr>
        <i/>
        <sz val="12"/>
        <color theme="1" tint="0.249977111117893"/>
        <rFont val="Arial"/>
        <family val="2"/>
      </rPr>
      <t>prioritized.</t>
    </r>
    <r>
      <rPr>
        <sz val="12"/>
        <color theme="1" tint="0.249977111117893"/>
        <rFont val="Arial"/>
        <family val="2"/>
      </rPr>
      <t xml:space="preserve"> Organizations’ disclosures should reflect a holistic picture of the </t>
    </r>
    <r>
      <rPr>
        <i/>
        <sz val="12"/>
        <color theme="1" tint="0.249977111117893"/>
        <rFont val="Arial"/>
        <family val="2"/>
      </rPr>
      <t xml:space="preserve">interdependencies </t>
    </r>
    <r>
      <rPr>
        <sz val="12"/>
        <color theme="1" tint="0.249977111117893"/>
        <rFont val="Arial"/>
        <family val="2"/>
      </rPr>
      <t xml:space="preserve">among the factors that affect their ability to create value over time.
• Organizations should describe the </t>
    </r>
    <r>
      <rPr>
        <i/>
        <sz val="12"/>
        <color theme="1" tint="0.249977111117893"/>
        <rFont val="Arial"/>
        <family val="2"/>
      </rPr>
      <t xml:space="preserve">impact of climate-related issues on their financial performance </t>
    </r>
    <r>
      <rPr>
        <sz val="12"/>
        <color theme="1" tint="0.249977111117893"/>
        <rFont val="Arial"/>
        <family val="2"/>
      </rPr>
      <t xml:space="preserve">(e.g., revenues, costs) and financial position (e.g., assets, liabilities).If climate-related scenarios were used to inform the organization’s strategy and financial planning, such scenarios should be described.
• Organizations that have made GHG emissions reduction commitments, operate in jurisdictions that have made such commitments, or have agreed to meet investor expectations regarding GHG emissions reductions should describe their </t>
    </r>
    <r>
      <rPr>
        <i/>
        <sz val="12"/>
        <color theme="1" tint="0.249977111117893"/>
        <rFont val="Arial"/>
        <family val="2"/>
      </rPr>
      <t>plans for transitioning to a low-carbon economy,</t>
    </r>
    <r>
      <rPr>
        <sz val="12"/>
        <color theme="1" tint="0.249977111117893"/>
        <rFont val="Arial"/>
        <family val="2"/>
      </rPr>
      <t xml:space="preserve"> which could include GHG emissions targets and specific activities intended to reduce GHG emissions in their operations and value chain or to otherwise support the transition.</t>
    </r>
  </si>
  <si>
    <r>
      <t xml:space="preserve">b) Describe the </t>
    </r>
    <r>
      <rPr>
        <b/>
        <i/>
        <sz val="14"/>
        <color theme="1" tint="0.249977111117893"/>
        <rFont val="Arial"/>
        <family val="2"/>
      </rPr>
      <t xml:space="preserve">impact </t>
    </r>
    <r>
      <rPr>
        <sz val="14"/>
        <color theme="1" tint="0.249977111117893"/>
        <rFont val="Arial"/>
        <family val="2"/>
      </rPr>
      <t xml:space="preserve">of climate-related risks and opportunities on the organization’s
businesses, strategy, and financial planning, in the following areas.
</t>
    </r>
    <r>
      <rPr>
        <sz val="12"/>
        <color theme="1" tint="0.249977111117893"/>
        <rFont val="Arial"/>
        <family val="2"/>
      </rPr>
      <t xml:space="preserve">
</t>
    </r>
    <r>
      <rPr>
        <sz val="12"/>
        <color theme="1" tint="0.249977111117893"/>
        <rFont val="Calibri"/>
        <family val="2"/>
      </rPr>
      <t>•</t>
    </r>
    <r>
      <rPr>
        <sz val="12"/>
        <color theme="1" tint="0.249977111117893"/>
        <rFont val="Arial"/>
        <family val="2"/>
      </rPr>
      <t xml:space="preserve"> Products and services
• Supply chain and/or value chain
• Adaptation and mitigation activities
• Investment in research and development
• Operations (including types of operations and location of facilities)
• Acquisitions or divestments
• Access to capital</t>
    </r>
  </si>
  <si>
    <t>Metrics and Targets</t>
  </si>
  <si>
    <r>
      <t>b) Disclose Scope 1, Scope 2, and, if appropriate, Scope 3 greenhouse gas (</t>
    </r>
    <r>
      <rPr>
        <b/>
        <i/>
        <sz val="14"/>
        <color theme="1" tint="0.249977111117893"/>
        <rFont val="Arial"/>
        <family val="2"/>
      </rPr>
      <t>GHG) emissions,</t>
    </r>
    <r>
      <rPr>
        <sz val="14"/>
        <color theme="1" tint="0.249977111117893"/>
        <rFont val="Arial"/>
        <family val="2"/>
      </rPr>
      <t xml:space="preserve"> and the related risks.
</t>
    </r>
    <r>
      <rPr>
        <sz val="12"/>
        <color theme="1" tint="0.249977111117893"/>
        <rFont val="Arial"/>
        <family val="2"/>
      </rPr>
      <t xml:space="preserve">
Organizations should provide their Scope 1 and Scope 2 GHG emissions independent of a materiality assessment, and, if appropriate, Scope 3 GHG emissions and the related risks.
All organizations should consider disclosing Scope 3 GHG emissions. GHG emissions should be calculated in line with the GHG Protocol methodology to allow for aggregation and comparability across organizations and jurisdictions. As appropriate, organizations should consider providing related, generally accepted industry-specific GHG efficiency ratios.
GHG emissions and associated metrics should be provided for historical periods to allow for trend analysis. In addition, where not apparent, organizations should provide a description of the methodologies used to calculate or estimate the metrics.</t>
    </r>
  </si>
  <si>
    <r>
      <t xml:space="preserve">c) Describe the targets used by the organization to manage climate-related risks and
opportunities and </t>
    </r>
    <r>
      <rPr>
        <b/>
        <i/>
        <sz val="14"/>
        <color theme="1" tint="0.249977111117893"/>
        <rFont val="Arial"/>
        <family val="2"/>
      </rPr>
      <t>performance against targets.</t>
    </r>
    <r>
      <rPr>
        <sz val="14"/>
        <color theme="1" tint="0.249977111117893"/>
        <rFont val="Arial"/>
        <family val="2"/>
      </rPr>
      <t xml:space="preserve">
</t>
    </r>
    <r>
      <rPr>
        <sz val="12"/>
        <color theme="1" tint="0.249977111117893"/>
        <rFont val="Arial"/>
        <family val="2"/>
      </rPr>
      <t xml:space="preserve">
Organizations should describe their key climate-related targets such as those related to GHG emissions, water usage, energy usage, etc., in line with the cross-industry, climate-related metric categories, where relevant, and in line with anticipated regulatory requirements or market constraints or other goals. 
In describing their targets, organizations should consider including the following:
‒ whether the target is absolute or intensity based;
‒ time frames over which the target applies;
‒ base year from which progress is measured; and
‒ key performance indicators used to assess progress against targets.
Organizations disclosing medium-term or long-term targets should also disclose
associated </t>
    </r>
    <r>
      <rPr>
        <b/>
        <i/>
        <sz val="12"/>
        <color theme="1" tint="0.249977111117893"/>
        <rFont val="Arial"/>
        <family val="2"/>
      </rPr>
      <t>interim targets in aggregate or by business line</t>
    </r>
    <r>
      <rPr>
        <sz val="12"/>
        <color theme="1" tint="0.249977111117893"/>
        <rFont val="Arial"/>
        <family val="2"/>
      </rPr>
      <t xml:space="preserve">, where available.
Where not apparent, organizations should provide a description of the </t>
    </r>
    <r>
      <rPr>
        <i/>
        <sz val="12"/>
        <color theme="1" tint="0.249977111117893"/>
        <rFont val="Arial"/>
        <family val="2"/>
      </rPr>
      <t>methodologies</t>
    </r>
    <r>
      <rPr>
        <sz val="12"/>
        <color theme="1" tint="0.249977111117893"/>
        <rFont val="Arial"/>
        <family val="2"/>
      </rPr>
      <t xml:space="preserve">
used to calculate targets and measures.</t>
    </r>
  </si>
  <si>
    <t>Mapping FICC to TCFD guidance</t>
  </si>
  <si>
    <r>
      <t>The October 2021 report provides detailed guidance for all sectors on what to include in each of the 11 disclosures shown in the above figure.</t>
    </r>
    <r>
      <rPr>
        <vertAlign val="superscript"/>
        <sz val="14"/>
        <color theme="1" tint="0.249977111117893"/>
        <rFont val="Arial"/>
        <family val="2"/>
      </rPr>
      <t xml:space="preserve">1 </t>
    </r>
    <r>
      <rPr>
        <sz val="14"/>
        <color theme="1" tint="0.249977111117893"/>
        <rFont val="Arial"/>
        <family val="2"/>
      </rPr>
      <t>The table below shows how and where FICC provides the information requested for each disclosure.</t>
    </r>
  </si>
  <si>
    <r>
      <t xml:space="preserve">a) Describe the </t>
    </r>
    <r>
      <rPr>
        <b/>
        <i/>
        <sz val="14"/>
        <color theme="1" tint="0.249977111117893"/>
        <rFont val="Arial"/>
        <family val="2"/>
      </rPr>
      <t>board’s oversight</t>
    </r>
    <r>
      <rPr>
        <b/>
        <sz val="14"/>
        <color theme="1" tint="0.249977111117893"/>
        <rFont val="Arial"/>
        <family val="2"/>
      </rPr>
      <t xml:space="preserve"> </t>
    </r>
    <r>
      <rPr>
        <sz val="14"/>
        <color theme="1" tint="0.249977111117893"/>
        <rFont val="Arial"/>
        <family val="2"/>
      </rPr>
      <t xml:space="preserve">of climate-related risks and opportunities.
</t>
    </r>
    <r>
      <rPr>
        <sz val="12"/>
        <color theme="1" tint="0.249977111117893"/>
        <rFont val="Arial"/>
        <family val="2"/>
      </rPr>
      <t xml:space="preserve">
• Processes and frequency by which the board and/or board committees (e.g., audit, risk, or other committees) are </t>
    </r>
    <r>
      <rPr>
        <i/>
        <sz val="12"/>
        <color theme="1" tint="0.249977111117893"/>
        <rFont val="Arial"/>
        <family val="2"/>
      </rPr>
      <t>informed about climate-related issues.</t>
    </r>
    <r>
      <rPr>
        <sz val="12"/>
        <color theme="1" tint="0.249977111117893"/>
        <rFont val="Arial"/>
        <family val="2"/>
      </rPr>
      <t xml:space="preserve">
• Whether the board and/or board committees </t>
    </r>
    <r>
      <rPr>
        <i/>
        <sz val="12"/>
        <color theme="1" tint="0.249977111117893"/>
        <rFont val="Arial"/>
        <family val="2"/>
      </rPr>
      <t>consider climate-related issues</t>
    </r>
    <r>
      <rPr>
        <sz val="12"/>
        <color theme="1" tint="0.249977111117893"/>
        <rFont val="Arial"/>
        <family val="2"/>
      </rPr>
      <t xml:space="preserve"> when reviewing and guiding strategy, major plans of action, risk management policies, annual budgets, and business plans as well as setting the organization’s performance objectives, monitoring implementation and performance, and overseeing major capital expenditures, acquisitions, and divestitures.
• How the board </t>
    </r>
    <r>
      <rPr>
        <i/>
        <sz val="12"/>
        <color theme="1" tint="0.249977111117893"/>
        <rFont val="Arial"/>
        <family val="2"/>
      </rPr>
      <t xml:space="preserve">monitors and oversees progress against goals and targets </t>
    </r>
    <r>
      <rPr>
        <sz val="12"/>
        <color theme="1" tint="0.249977111117893"/>
        <rFont val="Arial"/>
        <family val="2"/>
      </rPr>
      <t>for addressing climate-related issues.</t>
    </r>
  </si>
  <si>
    <r>
      <t xml:space="preserve">a) Describe the climate-related </t>
    </r>
    <r>
      <rPr>
        <b/>
        <i/>
        <sz val="14"/>
        <color theme="1" tint="0.249977111117893"/>
        <rFont val="Arial"/>
        <family val="2"/>
      </rPr>
      <t>risks and opportunities</t>
    </r>
    <r>
      <rPr>
        <sz val="14"/>
        <color theme="1" tint="0.249977111117893"/>
        <rFont val="Arial"/>
        <family val="2"/>
      </rPr>
      <t xml:space="preserve"> the organization has identified over the short, medium, and long term.
</t>
    </r>
    <r>
      <rPr>
        <sz val="12"/>
        <color theme="1" tint="0.249977111117893"/>
        <rFont val="Calibri"/>
        <family val="2"/>
      </rPr>
      <t>•</t>
    </r>
    <r>
      <rPr>
        <sz val="12"/>
        <color theme="1" tint="0.249977111117893"/>
        <rFont val="Arial"/>
        <family val="2"/>
      </rPr>
      <t xml:space="preserve"> A description of what they consider to be the r</t>
    </r>
    <r>
      <rPr>
        <i/>
        <sz val="12"/>
        <color theme="1" tint="0.249977111117893"/>
        <rFont val="Arial"/>
        <family val="2"/>
      </rPr>
      <t>elevant short-, medium-, and long-term time horizons</t>
    </r>
    <r>
      <rPr>
        <sz val="12"/>
        <color theme="1" tint="0.249977111117893"/>
        <rFont val="Arial"/>
        <family val="2"/>
      </rPr>
      <t xml:space="preserve">, taking into consideration the useful life of the organization’s assets or infrastructure and the fact that climate-related issues often manifest themselves over the medium and longer terms.
• A </t>
    </r>
    <r>
      <rPr>
        <i/>
        <sz val="12"/>
        <color theme="1" tint="0.249977111117893"/>
        <rFont val="Arial"/>
        <family val="2"/>
      </rPr>
      <t xml:space="preserve">description of the specific climate-related issues </t>
    </r>
    <r>
      <rPr>
        <sz val="12"/>
        <color theme="1" tint="0.249977111117893"/>
        <rFont val="Arial"/>
        <family val="2"/>
      </rPr>
      <t xml:space="preserve">potentially arising in each time horizon (short, medium, and long term) that could have a material financial impact on the organization.
• A description of the </t>
    </r>
    <r>
      <rPr>
        <i/>
        <sz val="12"/>
        <color theme="1" tint="0.249977111117893"/>
        <rFont val="Arial"/>
        <family val="2"/>
      </rPr>
      <t xml:space="preserve">process(es) used to determine which risks and opportunities
could have a material financial impact </t>
    </r>
    <r>
      <rPr>
        <sz val="12"/>
        <color theme="1" tint="0.249977111117893"/>
        <rFont val="Arial"/>
        <family val="2"/>
      </rPr>
      <t>on the organization.</t>
    </r>
  </si>
  <si>
    <r>
      <t xml:space="preserve">b) Describe the organization’s processes for </t>
    </r>
    <r>
      <rPr>
        <b/>
        <i/>
        <sz val="14"/>
        <color theme="1" tint="0.249977111117893"/>
        <rFont val="Arial"/>
        <family val="2"/>
      </rPr>
      <t>managing</t>
    </r>
    <r>
      <rPr>
        <sz val="14"/>
        <color theme="1" tint="0.249977111117893"/>
        <rFont val="Arial"/>
        <family val="2"/>
      </rPr>
      <t xml:space="preserve"> climate-related risks.</t>
    </r>
    <r>
      <rPr>
        <sz val="12"/>
        <color theme="1" tint="0.249977111117893"/>
        <rFont val="Arial"/>
        <family val="2"/>
      </rPr>
      <t xml:space="preserve">
Organizations should describe their processes for </t>
    </r>
    <r>
      <rPr>
        <i/>
        <sz val="12"/>
        <color theme="1" tint="0.249977111117893"/>
        <rFont val="Arial"/>
        <family val="2"/>
      </rPr>
      <t>managing climate-related risks</t>
    </r>
    <r>
      <rPr>
        <sz val="12"/>
        <color theme="1" tint="0.249977111117893"/>
        <rFont val="Arial"/>
        <family val="2"/>
      </rPr>
      <t xml:space="preserve">, including how they make decisions to mitigate, transfer, accept, or control those risks. 
In addition, organizations should describe their processes for </t>
    </r>
    <r>
      <rPr>
        <i/>
        <sz val="12"/>
        <color theme="1" tint="0.249977111117893"/>
        <rFont val="Arial"/>
        <family val="2"/>
      </rPr>
      <t xml:space="preserve">prioritizing </t>
    </r>
    <r>
      <rPr>
        <sz val="12"/>
        <color theme="1" tint="0.249977111117893"/>
        <rFont val="Arial"/>
        <family val="2"/>
      </rPr>
      <t>climate-related risks, including how materiality determinations are made within their organizations.</t>
    </r>
  </si>
  <si>
    <r>
      <t>a) Describe the organization’s processes for</t>
    </r>
    <r>
      <rPr>
        <b/>
        <i/>
        <sz val="14"/>
        <color theme="1" tint="0.249977111117893"/>
        <rFont val="Arial"/>
        <family val="2"/>
      </rPr>
      <t xml:space="preserve"> identifying and assessing climate-related risks.</t>
    </r>
    <r>
      <rPr>
        <sz val="14"/>
        <color theme="1" tint="0.249977111117893"/>
        <rFont val="Arial"/>
        <family val="2"/>
      </rPr>
      <t xml:space="preserve">
</t>
    </r>
    <r>
      <rPr>
        <sz val="12"/>
        <color theme="1" tint="0.249977111117893"/>
        <rFont val="Arial"/>
        <family val="2"/>
      </rPr>
      <t xml:space="preserve">Organizations should describe their risk management processes for </t>
    </r>
    <r>
      <rPr>
        <i/>
        <sz val="12"/>
        <color theme="1" tint="0.249977111117893"/>
        <rFont val="Arial"/>
        <family val="2"/>
      </rPr>
      <t xml:space="preserve">identifying and assessing </t>
    </r>
    <r>
      <rPr>
        <sz val="12"/>
        <color theme="1" tint="0.249977111117893"/>
        <rFont val="Arial"/>
        <family val="2"/>
      </rPr>
      <t xml:space="preserve">climate-related risks. An important aspect of this description is how organizations determine the relative significance of climate-related risks in relation to other risks.
Organizations should describe whether they consider existing and emerging </t>
    </r>
    <r>
      <rPr>
        <i/>
        <sz val="12"/>
        <color theme="1" tint="0.249977111117893"/>
        <rFont val="Arial"/>
        <family val="2"/>
      </rPr>
      <t xml:space="preserve">regulatory requirements </t>
    </r>
    <r>
      <rPr>
        <sz val="12"/>
        <color theme="1" tint="0.249977111117893"/>
        <rFont val="Arial"/>
        <family val="2"/>
      </rPr>
      <t xml:space="preserve">related to climate change (e.g., limits on emissions) as well as other relevant factors considered. 
Organizations should also consider disclosing the following:
•  Processes for </t>
    </r>
    <r>
      <rPr>
        <i/>
        <sz val="12"/>
        <color theme="1" tint="0.249977111117893"/>
        <rFont val="Arial"/>
        <family val="2"/>
      </rPr>
      <t xml:space="preserve">assessing the potential size and scope </t>
    </r>
    <r>
      <rPr>
        <sz val="12"/>
        <color theme="1" tint="0.249977111117893"/>
        <rFont val="Arial"/>
        <family val="2"/>
      </rPr>
      <t xml:space="preserve">of identified climate-related risks.
•  Definitions of </t>
    </r>
    <r>
      <rPr>
        <i/>
        <sz val="12"/>
        <color theme="1" tint="0.249977111117893"/>
        <rFont val="Arial"/>
        <family val="2"/>
      </rPr>
      <t xml:space="preserve">risk terminology </t>
    </r>
    <r>
      <rPr>
        <sz val="12"/>
        <color theme="1" tint="0.249977111117893"/>
        <rFont val="Arial"/>
        <family val="2"/>
      </rPr>
      <t>used or references to existing risk classification frameworks used.</t>
    </r>
    <r>
      <rPr>
        <sz val="12"/>
        <color theme="1" tint="0.249977111117893"/>
        <rFont val="Calibri"/>
        <family val="2"/>
      </rPr>
      <t/>
    </r>
  </si>
  <si>
    <r>
      <t xml:space="preserve">c) Describe the </t>
    </r>
    <r>
      <rPr>
        <b/>
        <i/>
        <sz val="14"/>
        <color theme="1" tint="0.249977111117893"/>
        <rFont val="Arial"/>
        <family val="2"/>
      </rPr>
      <t>resilience of the organization’s strategy</t>
    </r>
    <r>
      <rPr>
        <sz val="14"/>
        <color theme="1" tint="0.249977111117893"/>
        <rFont val="Arial"/>
        <family val="2"/>
      </rPr>
      <t xml:space="preserve">, taking into consideration different </t>
    </r>
    <r>
      <rPr>
        <b/>
        <i/>
        <sz val="14"/>
        <color theme="1" tint="0.249977111117893"/>
        <rFont val="Arial"/>
        <family val="2"/>
      </rPr>
      <t>climate-related scenarios</t>
    </r>
    <r>
      <rPr>
        <i/>
        <sz val="14"/>
        <color theme="1" tint="0.249977111117893"/>
        <rFont val="Arial"/>
        <family val="2"/>
      </rPr>
      <t>,</t>
    </r>
    <r>
      <rPr>
        <sz val="14"/>
        <color theme="1" tint="0.249977111117893"/>
        <rFont val="Arial"/>
        <family val="2"/>
      </rPr>
      <t xml:space="preserve"> including a 2°C or lower scenario, discussing:
</t>
    </r>
    <r>
      <rPr>
        <sz val="12"/>
        <color theme="1" tint="0.249977111117893"/>
        <rFont val="Arial"/>
        <family val="2"/>
      </rPr>
      <t xml:space="preserve">
</t>
    </r>
    <r>
      <rPr>
        <sz val="12"/>
        <color theme="1" tint="0.249977111117893"/>
        <rFont val="Calibri"/>
        <family val="2"/>
      </rPr>
      <t>•</t>
    </r>
    <r>
      <rPr>
        <sz val="12"/>
        <color theme="1" tint="0.249977111117893"/>
        <rFont val="Arial"/>
        <family val="2"/>
      </rPr>
      <t xml:space="preserve"> Where they believe their </t>
    </r>
    <r>
      <rPr>
        <i/>
        <sz val="12"/>
        <color theme="1" tint="0.249977111117893"/>
        <rFont val="Arial"/>
        <family val="2"/>
      </rPr>
      <t>strategies may be affected</t>
    </r>
    <r>
      <rPr>
        <sz val="12"/>
        <color theme="1" tint="0.249977111117893"/>
        <rFont val="Arial"/>
        <family val="2"/>
      </rPr>
      <t xml:space="preserve"> by climate-related risks and opportunities.
• How their strategies might </t>
    </r>
    <r>
      <rPr>
        <i/>
        <sz val="12"/>
        <color theme="1" tint="0.249977111117893"/>
        <rFont val="Arial"/>
        <family val="2"/>
      </rPr>
      <t xml:space="preserve">change </t>
    </r>
    <r>
      <rPr>
        <sz val="12"/>
        <color theme="1" tint="0.249977111117893"/>
        <rFont val="Arial"/>
        <family val="2"/>
      </rPr>
      <t xml:space="preserve">to address such potential risks and opportunities.
• The potential </t>
    </r>
    <r>
      <rPr>
        <i/>
        <sz val="12"/>
        <color theme="1" tint="0.249977111117893"/>
        <rFont val="Arial"/>
        <family val="2"/>
      </rPr>
      <t xml:space="preserve">impact of climate-related issues on financial performance </t>
    </r>
    <r>
      <rPr>
        <sz val="12"/>
        <color theme="1" tint="0.249977111117893"/>
        <rFont val="Arial"/>
        <family val="2"/>
      </rPr>
      <t xml:space="preserve">(e.g., revenues, costs) and financial position (e.g., assets, liabilities).
• The climate-related </t>
    </r>
    <r>
      <rPr>
        <i/>
        <sz val="12"/>
        <color theme="1" tint="0.249977111117893"/>
        <rFont val="Arial"/>
        <family val="2"/>
      </rPr>
      <t>scenarios</t>
    </r>
    <r>
      <rPr>
        <sz val="12"/>
        <color theme="1" tint="0.249977111117893"/>
        <rFont val="Arial"/>
        <family val="2"/>
      </rPr>
      <t xml:space="preserve"> and associated </t>
    </r>
    <r>
      <rPr>
        <i/>
        <sz val="12"/>
        <color theme="1" tint="0.249977111117893"/>
        <rFont val="Arial"/>
        <family val="2"/>
      </rPr>
      <t>time horizon(s)</t>
    </r>
    <r>
      <rPr>
        <sz val="12"/>
        <color theme="1" tint="0.249977111117893"/>
        <rFont val="Arial"/>
        <family val="2"/>
      </rPr>
      <t xml:space="preserve"> considered. </t>
    </r>
  </si>
  <si>
    <r>
      <rPr>
        <sz val="14"/>
        <color theme="1" tint="0.249977111117893"/>
        <rFont val="Arial"/>
        <family val="2"/>
      </rPr>
      <t xml:space="preserve">c) Describe how processes for identifying, assessing, and managing climate-related risks are </t>
    </r>
    <r>
      <rPr>
        <b/>
        <i/>
        <sz val="14"/>
        <color theme="1" tint="0.249977111117893"/>
        <rFont val="Arial"/>
        <family val="2"/>
      </rPr>
      <t>integrated into the organization’s overall risk management.</t>
    </r>
    <r>
      <rPr>
        <sz val="12"/>
        <color theme="1" tint="0.249977111117893"/>
        <rFont val="Calibri"/>
        <family val="2"/>
      </rPr>
      <t xml:space="preserve">
</t>
    </r>
    <r>
      <rPr>
        <sz val="12"/>
        <color theme="1" tint="0.249977111117893"/>
        <rFont val="Arial"/>
        <family val="2"/>
      </rPr>
      <t xml:space="preserve">Organizations should describe how their processes for identifying, assessing, and
managing climate-related risks are integrated into their overall risk management.
</t>
    </r>
  </si>
  <si>
    <r>
      <t xml:space="preserve">a) Disclose the </t>
    </r>
    <r>
      <rPr>
        <b/>
        <i/>
        <sz val="14"/>
        <color theme="1" tint="0.249977111117893"/>
        <rFont val="Arial"/>
        <family val="2"/>
      </rPr>
      <t xml:space="preserve">metrics </t>
    </r>
    <r>
      <rPr>
        <sz val="14"/>
        <color theme="1" tint="0.249977111117893"/>
        <rFont val="Arial"/>
        <family val="2"/>
      </rPr>
      <t xml:space="preserve">used by the organization to assess climate-related risks and opportunities in line with its strategy and risk management process.
</t>
    </r>
    <r>
      <rPr>
        <sz val="12"/>
        <color theme="1" tint="0.249977111117893"/>
        <rFont val="Calibri"/>
        <family val="2"/>
      </rPr>
      <t xml:space="preserve">
</t>
    </r>
    <r>
      <rPr>
        <sz val="12"/>
        <color theme="1" tint="0.249977111117893"/>
        <rFont val="Arial"/>
        <family val="2"/>
      </rPr>
      <t xml:space="preserve">Organizations should provide the </t>
    </r>
    <r>
      <rPr>
        <i/>
        <sz val="12"/>
        <color theme="1" tint="0.249977111117893"/>
        <rFont val="Arial"/>
        <family val="2"/>
      </rPr>
      <t xml:space="preserve">key metrics </t>
    </r>
    <r>
      <rPr>
        <sz val="12"/>
        <color theme="1" tint="0.249977111117893"/>
        <rFont val="Arial"/>
        <family val="2"/>
      </rPr>
      <t xml:space="preserve">used to measure and manage climate-related risks and opportunities, as well as metrics consistent with the cross-industry, climate-related metric categories.  
Organizations should consider including metrics on climate-related risks associated with </t>
    </r>
    <r>
      <rPr>
        <i/>
        <sz val="12"/>
        <color theme="1" tint="0.249977111117893"/>
        <rFont val="Arial"/>
        <family val="2"/>
      </rPr>
      <t>water, energy, land use, and waste management</t>
    </r>
    <r>
      <rPr>
        <sz val="12"/>
        <color theme="1" tint="0.249977111117893"/>
        <rFont val="Arial"/>
        <family val="2"/>
      </rPr>
      <t xml:space="preserve"> where relevant and applicable.
Where climate-related issues are material, organizations should consider describing whether and how related performance metrics are incorporated into </t>
    </r>
    <r>
      <rPr>
        <i/>
        <sz val="12"/>
        <color theme="1" tint="0.249977111117893"/>
        <rFont val="Arial"/>
        <family val="2"/>
      </rPr>
      <t xml:space="preserve">remuneration </t>
    </r>
    <r>
      <rPr>
        <sz val="12"/>
        <color theme="1" tint="0.249977111117893"/>
        <rFont val="Arial"/>
        <family val="2"/>
      </rPr>
      <t xml:space="preserve">policies.
Where relevant, organizations should provide their </t>
    </r>
    <r>
      <rPr>
        <i/>
        <sz val="12"/>
        <color theme="1" tint="0.249977111117893"/>
        <rFont val="Arial"/>
        <family val="2"/>
      </rPr>
      <t>internal carbon prices</t>
    </r>
    <r>
      <rPr>
        <sz val="12"/>
        <color theme="1" tint="0.249977111117893"/>
        <rFont val="Arial"/>
        <family val="2"/>
      </rPr>
      <t xml:space="preserve"> as well as climate-related opportunity metrics such as revenue from products and services designed for a low-carbon economy.
Metrics should be provided for historical periods to allow for trend analysis. Where appropriate, organizations should consider providing </t>
    </r>
    <r>
      <rPr>
        <i/>
        <sz val="12"/>
        <color theme="1" tint="0.249977111117893"/>
        <rFont val="Arial"/>
        <family val="2"/>
      </rPr>
      <t xml:space="preserve">forward-looking metrics </t>
    </r>
    <r>
      <rPr>
        <sz val="12"/>
        <color theme="1" tint="0.249977111117893"/>
        <rFont val="Arial"/>
        <family val="2"/>
      </rPr>
      <t xml:space="preserve">for the cross-industry, climate-related metric categories, consistent with their business or strategic planning time horizons. 
In addition, where not apparent, organizations should provide a description of the </t>
    </r>
    <r>
      <rPr>
        <i/>
        <sz val="12"/>
        <color theme="1" tint="0.249977111117893"/>
        <rFont val="Arial"/>
        <family val="2"/>
      </rPr>
      <t>methodologies used to calculate or estimate climate-related metrics</t>
    </r>
    <r>
      <rPr>
        <sz val="12"/>
        <color theme="1" tint="0.249977111117893"/>
        <rFont val="Arial"/>
        <family val="2"/>
      </rPr>
      <t>.</t>
    </r>
  </si>
  <si>
    <r>
      <t xml:space="preserve">
</t>
    </r>
    <r>
      <rPr>
        <sz val="12"/>
        <color theme="1" tint="0.249977111117893"/>
        <rFont val="Calibri"/>
        <family val="2"/>
      </rPr>
      <t>•</t>
    </r>
    <r>
      <rPr>
        <sz val="12"/>
        <color theme="1" tint="0.249977111117893"/>
        <rFont val="Arial"/>
        <family val="2"/>
      </rPr>
      <t xml:space="preserve">  To facilitate comparisons, FICC uses a consistent eight-year (2022-2030) horizon.
•  Each climate-related issue is described in the Revenue Impacts, Expense Impacts and Balance Sheet Impacts pages, both in the line item for each issue and in its associated comment.
</t>
    </r>
    <r>
      <rPr>
        <sz val="12"/>
        <color theme="1" tint="0.249977111117893"/>
        <rFont val="Calibri"/>
        <family val="2"/>
      </rPr>
      <t>•</t>
    </r>
    <r>
      <rPr>
        <sz val="12"/>
        <color theme="1" tint="0.249977111117893"/>
        <rFont val="Arial"/>
        <family val="2"/>
      </rPr>
      <t xml:space="preserve">  The usual (impact x probability) methodology is used to assess and monetize the materiality of each risk, and a probability factor is used to assess and monetize the materiality of each opportunity arising from Project 50x30.</t>
    </r>
  </si>
  <si>
    <t>Mapping FICC to TCFD-recommended disclosures</t>
  </si>
  <si>
    <t xml:space="preserve">
These three disclosures about board oversight are explicitly requested in Appendix B - Governance.</t>
  </si>
  <si>
    <t xml:space="preserve">
These four disclosures about management's role are explicitly requested in Appendix B - Governance.</t>
  </si>
  <si>
    <t xml:space="preserve">
This is described in the Management Role section in Appendix B - Governance.
</t>
  </si>
  <si>
    <t xml:space="preserve">Appendix B - Governance </t>
  </si>
  <si>
    <t>Appendix A - Mapping FICC to TCFD Disclosures</t>
  </si>
  <si>
    <t>Appendix C - GHG Emissions</t>
  </si>
  <si>
    <r>
      <t xml:space="preserve">Reduced revenue due to </t>
    </r>
    <r>
      <rPr>
        <b/>
        <sz val="14"/>
        <color theme="1" tint="0.249977111117893"/>
        <rFont val="Arial"/>
        <family val="2"/>
      </rPr>
      <t xml:space="preserve">substitution of existing products. </t>
    </r>
  </si>
  <si>
    <r>
      <t xml:space="preserve">Reduced revenue due to </t>
    </r>
    <r>
      <rPr>
        <b/>
        <sz val="14"/>
        <color theme="1" tint="0.249977111117893"/>
        <rFont val="Arial"/>
        <family val="2"/>
      </rPr>
      <t>new product mandates or regulations.</t>
    </r>
  </si>
  <si>
    <r>
      <t xml:space="preserve">Reduced revenue due to </t>
    </r>
    <r>
      <rPr>
        <b/>
        <sz val="14"/>
        <color theme="1" tint="0.249977111117893"/>
        <rFont val="Arial"/>
        <family val="2"/>
      </rPr>
      <t>decreased production capacity.</t>
    </r>
  </si>
  <si>
    <r>
      <t xml:space="preserve">Reduced revenue due to </t>
    </r>
    <r>
      <rPr>
        <b/>
        <sz val="14"/>
        <color theme="1" tint="0.249977111117893"/>
        <rFont val="Arial"/>
        <family val="2"/>
      </rPr>
      <t xml:space="preserve">customer concern about company reputation. </t>
    </r>
  </si>
  <si>
    <r>
      <t xml:space="preserve">Reduced revenue due to </t>
    </r>
    <r>
      <rPr>
        <b/>
        <sz val="14"/>
        <color theme="1" tint="0.249977111117893"/>
        <rFont val="Arial"/>
        <family val="2"/>
      </rPr>
      <t>changing customer product preferences.</t>
    </r>
  </si>
  <si>
    <r>
      <t xml:space="preserve">Increased revenue due to </t>
    </r>
    <r>
      <rPr>
        <b/>
        <sz val="14"/>
        <color theme="1" tint="0.249977111117893"/>
        <rFont val="Arial"/>
        <family val="2"/>
      </rPr>
      <t>stronger company reputation.</t>
    </r>
  </si>
  <si>
    <r>
      <t xml:space="preserve">Increased revenue due to </t>
    </r>
    <r>
      <rPr>
        <b/>
        <sz val="14"/>
        <color theme="1" tint="0.249977111117893"/>
        <rFont val="Arial"/>
        <family val="2"/>
      </rPr>
      <t>changing customer product preferences.</t>
    </r>
  </si>
  <si>
    <r>
      <t xml:space="preserve">Increased revenue due to </t>
    </r>
    <r>
      <rPr>
        <b/>
        <sz val="14"/>
        <color theme="1" tint="0.249977111117893"/>
        <rFont val="Arial"/>
        <family val="2"/>
      </rPr>
      <t xml:space="preserve">avoidance of new product mandates or regulations </t>
    </r>
  </si>
  <si>
    <r>
      <t xml:space="preserve">Increased revenue due to </t>
    </r>
    <r>
      <rPr>
        <b/>
        <sz val="14"/>
        <color theme="1" tint="0.249977111117893"/>
        <rFont val="Arial"/>
        <family val="2"/>
      </rPr>
      <t>diversification into new innovative products.</t>
    </r>
  </si>
  <si>
    <r>
      <t>Increased revenue due to</t>
    </r>
    <r>
      <rPr>
        <b/>
        <sz val="14"/>
        <color theme="1" tint="0.249977111117893"/>
        <rFont val="Arial"/>
        <family val="2"/>
      </rPr>
      <t xml:space="preserve"> increased production capacity.</t>
    </r>
  </si>
  <si>
    <r>
      <t xml:space="preserve">Increased revenues due to </t>
    </r>
    <r>
      <rPr>
        <b/>
        <sz val="14"/>
        <color theme="1" tint="0.249977111117893"/>
        <rFont val="Arial"/>
        <family val="2"/>
      </rPr>
      <t>access to new and emerging markets.</t>
    </r>
  </si>
  <si>
    <r>
      <t xml:space="preserve">Increased revenue due to </t>
    </r>
    <r>
      <rPr>
        <b/>
        <sz val="14"/>
        <color theme="1" tint="0.249977111117893"/>
        <rFont val="Arial"/>
        <family val="2"/>
      </rPr>
      <t>sale of carbon credits.</t>
    </r>
  </si>
  <si>
    <t>Gross potential reduced revenue</t>
  </si>
  <si>
    <t>Net potential increased revenue contribution to free cash flow / profit</t>
  </si>
  <si>
    <t>Net potential reduced revenue impact on free cash flow / profit</t>
  </si>
  <si>
    <t>% Revenue increase within timeframe</t>
  </si>
  <si>
    <t>Potential annual revenue increase
 due to the project</t>
  </si>
  <si>
    <t>% Savings 
within timeframe</t>
  </si>
  <si>
    <t>Potential annual 
expense savings 
due to the project</t>
  </si>
  <si>
    <t>Treat the line items as prompts for possible direct or indirect expense impacts, without or with the project. All percentages are estimates. 
Starting values in yellow cells are just sample place-holders to illustrate how the formulas work. Overwrite them with real company data.</t>
  </si>
  <si>
    <t xml:space="preserve">Treat the line items as prompts for possible direct or indirect revenue stream impacts, without or with the project. All percentages are estimates.
Starting values in yellow cells are just sample place-holders to illustrate how the formulas work. Overwrite them with real company data. </t>
  </si>
  <si>
    <r>
      <rPr>
        <b/>
        <sz val="16"/>
        <color theme="1" tint="0.249977111117893"/>
        <rFont val="Arial"/>
        <family val="2"/>
      </rPr>
      <t xml:space="preserve">Risks of </t>
    </r>
    <r>
      <rPr>
        <b/>
        <i/>
        <sz val="16"/>
        <color theme="1" tint="0.249977111117893"/>
        <rFont val="Arial"/>
        <family val="2"/>
      </rPr>
      <t xml:space="preserve">reduced revenue
</t>
    </r>
    <r>
      <rPr>
        <sz val="16"/>
        <color theme="1" tint="0.249977111117893"/>
        <rFont val="Arial"/>
        <family val="2"/>
      </rPr>
      <t xml:space="preserve">… </t>
    </r>
    <r>
      <rPr>
        <sz val="14"/>
        <color theme="1" tint="0.249977111117893"/>
        <rFont val="Arial"/>
        <family val="2"/>
      </rPr>
      <t xml:space="preserve">if Project 50x30 is </t>
    </r>
    <r>
      <rPr>
        <b/>
        <i/>
        <sz val="14"/>
        <color theme="1" tint="0.249977111117893"/>
        <rFont val="Arial"/>
        <family val="2"/>
      </rPr>
      <t>not</t>
    </r>
    <r>
      <rPr>
        <sz val="14"/>
        <color theme="1" tint="0.249977111117893"/>
        <rFont val="Arial"/>
        <family val="2"/>
      </rPr>
      <t xml:space="preserve"> undertaken</t>
    </r>
  </si>
  <si>
    <r>
      <t xml:space="preserve">Opportunities for </t>
    </r>
    <r>
      <rPr>
        <b/>
        <i/>
        <sz val="16"/>
        <color theme="1" tint="0.249977111117893"/>
        <rFont val="Arial"/>
        <family val="2"/>
      </rPr>
      <t xml:space="preserve">revenue increases </t>
    </r>
    <r>
      <rPr>
        <b/>
        <sz val="16"/>
        <color theme="1" tint="0.249977111117893"/>
        <rFont val="Arial"/>
        <family val="2"/>
      </rPr>
      <t xml:space="preserve">
</t>
    </r>
    <r>
      <rPr>
        <sz val="14"/>
        <color theme="1" tint="0.249977111117893"/>
        <rFont val="Arial"/>
        <family val="2"/>
      </rPr>
      <t xml:space="preserve">… if Project 50x30 </t>
    </r>
    <r>
      <rPr>
        <b/>
        <i/>
        <sz val="14"/>
        <color theme="1" tint="0.249977111117893"/>
        <rFont val="Arial"/>
        <family val="2"/>
      </rPr>
      <t>is</t>
    </r>
    <r>
      <rPr>
        <sz val="14"/>
        <color theme="1" tint="0.249977111117893"/>
        <rFont val="Arial"/>
        <family val="2"/>
      </rPr>
      <t xml:space="preserve"> undertaken</t>
    </r>
  </si>
  <si>
    <r>
      <t xml:space="preserve">Increased </t>
    </r>
    <r>
      <rPr>
        <b/>
        <sz val="14"/>
        <color theme="1" tint="0.249977111117893"/>
        <rFont val="Arial"/>
        <family val="2"/>
      </rPr>
      <t>electricity</t>
    </r>
    <r>
      <rPr>
        <sz val="14"/>
        <color theme="1" tint="0.249977111117893"/>
        <rFont val="Arial"/>
        <family val="2"/>
      </rPr>
      <t xml:space="preserve"> expense.</t>
    </r>
  </si>
  <si>
    <r>
      <t xml:space="preserve">Increased </t>
    </r>
    <r>
      <rPr>
        <b/>
        <sz val="14"/>
        <color theme="1" tint="0.249977111117893"/>
        <rFont val="Arial"/>
        <family val="2"/>
      </rPr>
      <t>fossil fuel</t>
    </r>
    <r>
      <rPr>
        <sz val="14"/>
        <color theme="1" tint="0.249977111117893"/>
        <rFont val="Arial"/>
        <family val="2"/>
      </rPr>
      <t xml:space="preserve"> expense.</t>
    </r>
  </si>
  <si>
    <r>
      <t xml:space="preserve">Increased cost of </t>
    </r>
    <r>
      <rPr>
        <b/>
        <sz val="14"/>
        <color theme="1" tint="0.249977111117893"/>
        <rFont val="Arial"/>
        <family val="2"/>
      </rPr>
      <t>carbon</t>
    </r>
    <r>
      <rPr>
        <sz val="14"/>
        <color theme="1" tint="0.249977111117893"/>
        <rFont val="Arial"/>
        <family val="2"/>
      </rPr>
      <t>.</t>
    </r>
  </si>
  <si>
    <r>
      <t xml:space="preserve">Increased cost of </t>
    </r>
    <r>
      <rPr>
        <b/>
        <sz val="14"/>
        <color theme="1" tint="0.249977111117893"/>
        <rFont val="Arial"/>
        <family val="2"/>
      </rPr>
      <t>materials, goods and services</t>
    </r>
    <r>
      <rPr>
        <sz val="14"/>
        <color theme="1" tint="0.249977111117893"/>
        <rFont val="Arial"/>
        <family val="2"/>
      </rPr>
      <t>.</t>
    </r>
  </si>
  <si>
    <r>
      <t>Increased</t>
    </r>
    <r>
      <rPr>
        <b/>
        <sz val="14"/>
        <color theme="1" tint="0.249977111117893"/>
        <rFont val="Arial"/>
        <family val="2"/>
      </rPr>
      <t xml:space="preserve"> business travel </t>
    </r>
    <r>
      <rPr>
        <sz val="14"/>
        <color theme="1" tint="0.249977111117893"/>
        <rFont val="Arial"/>
        <family val="2"/>
      </rPr>
      <t>expenses.</t>
    </r>
  </si>
  <si>
    <r>
      <t xml:space="preserve">Increased </t>
    </r>
    <r>
      <rPr>
        <b/>
        <sz val="14"/>
        <color theme="1" tint="0.249977111117893"/>
        <rFont val="Arial"/>
        <family val="2"/>
      </rPr>
      <t>compliance</t>
    </r>
    <r>
      <rPr>
        <sz val="14"/>
        <color theme="1" tint="0.249977111117893"/>
        <rFont val="Arial"/>
        <family val="2"/>
      </rPr>
      <t xml:space="preserve"> costs.</t>
    </r>
  </si>
  <si>
    <r>
      <t xml:space="preserve">Increased </t>
    </r>
    <r>
      <rPr>
        <b/>
        <sz val="14"/>
        <color theme="1" tint="0.249977111117893"/>
        <rFont val="Arial"/>
        <family val="2"/>
      </rPr>
      <t>litigation, fines and judgments</t>
    </r>
    <r>
      <rPr>
        <sz val="14"/>
        <color theme="1" tint="0.249977111117893"/>
        <rFont val="Arial"/>
        <family val="2"/>
      </rPr>
      <t xml:space="preserve"> costs.</t>
    </r>
  </si>
  <si>
    <r>
      <t xml:space="preserve">Increased </t>
    </r>
    <r>
      <rPr>
        <b/>
        <sz val="14"/>
        <color theme="1" tint="0.249977111117893"/>
        <rFont val="Arial"/>
        <family val="2"/>
      </rPr>
      <t>cost of borrowing</t>
    </r>
    <r>
      <rPr>
        <sz val="14"/>
        <color theme="1" tint="0.249977111117893"/>
        <rFont val="Arial"/>
        <family val="2"/>
      </rPr>
      <t xml:space="preserve"> for other capital requirements.</t>
    </r>
  </si>
  <si>
    <r>
      <t xml:space="preserve">Potential </t>
    </r>
    <r>
      <rPr>
        <b/>
        <i/>
        <sz val="16"/>
        <color theme="1" tint="0.249977111117893"/>
        <rFont val="Arial"/>
        <family val="2"/>
      </rPr>
      <t>expense / cost savings opportunities</t>
    </r>
    <r>
      <rPr>
        <b/>
        <sz val="16"/>
        <color theme="1" tint="0.249977111117893"/>
        <rFont val="Arial"/>
        <family val="2"/>
      </rPr>
      <t xml:space="preserve">
</t>
    </r>
    <r>
      <rPr>
        <sz val="14"/>
        <color theme="1" tint="0.249977111117893"/>
        <rFont val="Arial"/>
        <family val="2"/>
      </rPr>
      <t xml:space="preserve">… if Project 50x30 </t>
    </r>
    <r>
      <rPr>
        <b/>
        <i/>
        <sz val="14"/>
        <color theme="1" tint="0.249977111117893"/>
        <rFont val="Arial"/>
        <family val="2"/>
      </rPr>
      <t>is</t>
    </r>
    <r>
      <rPr>
        <sz val="14"/>
        <color theme="1" tint="0.249977111117893"/>
        <rFont val="Arial"/>
        <family val="2"/>
      </rPr>
      <t xml:space="preserve"> undertaken</t>
    </r>
  </si>
  <si>
    <r>
      <rPr>
        <b/>
        <sz val="16"/>
        <color theme="1" tint="0.249977111117893"/>
        <rFont val="Arial"/>
        <family val="2"/>
      </rPr>
      <t xml:space="preserve">Risk of </t>
    </r>
    <r>
      <rPr>
        <b/>
        <i/>
        <sz val="16"/>
        <color theme="1" tint="0.249977111117893"/>
        <rFont val="Arial"/>
        <family val="2"/>
      </rPr>
      <t xml:space="preserve">expense / cost increases </t>
    </r>
    <r>
      <rPr>
        <b/>
        <sz val="16"/>
        <color theme="1" tint="0.249977111117893"/>
        <rFont val="Arial"/>
        <family val="2"/>
      </rPr>
      <t xml:space="preserve">
</t>
    </r>
    <r>
      <rPr>
        <sz val="14"/>
        <color theme="1" tint="0.249977111117893"/>
        <rFont val="Arial"/>
        <family val="2"/>
      </rPr>
      <t xml:space="preserve">... if Project 50x30 is </t>
    </r>
    <r>
      <rPr>
        <b/>
        <i/>
        <sz val="14"/>
        <color theme="1" tint="0.249977111117893"/>
        <rFont val="Arial"/>
        <family val="2"/>
      </rPr>
      <t xml:space="preserve">not </t>
    </r>
    <r>
      <rPr>
        <sz val="14"/>
        <color theme="1" tint="0.249977111117893"/>
        <rFont val="Arial"/>
        <family val="2"/>
      </rPr>
      <t>undertaken</t>
    </r>
    <r>
      <rPr>
        <sz val="16"/>
        <color theme="1" tint="0.249977111117893"/>
        <rFont val="Arial"/>
        <family val="2"/>
      </rPr>
      <t/>
    </r>
  </si>
  <si>
    <r>
      <t xml:space="preserve">Reduced </t>
    </r>
    <r>
      <rPr>
        <b/>
        <sz val="14"/>
        <color theme="1" tint="0.249977111117893"/>
        <rFont val="Arial"/>
        <family val="2"/>
      </rPr>
      <t>electricity</t>
    </r>
    <r>
      <rPr>
        <sz val="14"/>
        <color theme="1" tint="0.249977111117893"/>
        <rFont val="Arial"/>
        <family val="2"/>
      </rPr>
      <t xml:space="preserve"> expense.</t>
    </r>
  </si>
  <si>
    <r>
      <t xml:space="preserve">Reduced </t>
    </r>
    <r>
      <rPr>
        <b/>
        <sz val="14"/>
        <color theme="1" tint="0.249977111117893"/>
        <rFont val="Arial"/>
        <family val="2"/>
      </rPr>
      <t>fossil fuel</t>
    </r>
    <r>
      <rPr>
        <sz val="14"/>
        <color theme="1" tint="0.249977111117893"/>
        <rFont val="Arial"/>
        <family val="2"/>
      </rPr>
      <t xml:space="preserve"> expense.</t>
    </r>
  </si>
  <si>
    <r>
      <t xml:space="preserve">Reduced cost of </t>
    </r>
    <r>
      <rPr>
        <b/>
        <sz val="14"/>
        <color theme="1" tint="0.249977111117893"/>
        <rFont val="Arial"/>
        <family val="2"/>
      </rPr>
      <t>carbon</t>
    </r>
    <r>
      <rPr>
        <sz val="14"/>
        <color theme="1" tint="0.249977111117893"/>
        <rFont val="Arial"/>
        <family val="2"/>
      </rPr>
      <t>.</t>
    </r>
  </si>
  <si>
    <r>
      <t xml:space="preserve">Reduced cost of </t>
    </r>
    <r>
      <rPr>
        <b/>
        <sz val="14"/>
        <color theme="1" tint="0.249977111117893"/>
        <rFont val="Arial"/>
        <family val="2"/>
      </rPr>
      <t>materials, goods and services</t>
    </r>
    <r>
      <rPr>
        <sz val="14"/>
        <color theme="1" tint="0.249977111117893"/>
        <rFont val="Arial"/>
        <family val="2"/>
      </rPr>
      <t>.</t>
    </r>
  </si>
  <si>
    <r>
      <t xml:space="preserve">Reduced </t>
    </r>
    <r>
      <rPr>
        <b/>
        <sz val="14"/>
        <color theme="1" tint="0.249977111117893"/>
        <rFont val="Arial"/>
        <family val="2"/>
      </rPr>
      <t>shipping and transportation</t>
    </r>
    <r>
      <rPr>
        <sz val="14"/>
        <color theme="1" tint="0.249977111117893"/>
        <rFont val="Arial"/>
        <family val="2"/>
      </rPr>
      <t xml:space="preserve"> expenses. </t>
    </r>
  </si>
  <si>
    <r>
      <t>Reduced</t>
    </r>
    <r>
      <rPr>
        <b/>
        <sz val="14"/>
        <color theme="1" tint="0.249977111117893"/>
        <rFont val="Arial"/>
        <family val="2"/>
      </rPr>
      <t xml:space="preserve"> business travel </t>
    </r>
    <r>
      <rPr>
        <sz val="14"/>
        <color theme="1" tint="0.249977111117893"/>
        <rFont val="Arial"/>
        <family val="2"/>
      </rPr>
      <t>expenses.</t>
    </r>
  </si>
  <si>
    <r>
      <t xml:space="preserve">Reduced </t>
    </r>
    <r>
      <rPr>
        <b/>
        <sz val="14"/>
        <color theme="1" tint="0.249977111117893"/>
        <rFont val="Arial"/>
        <family val="2"/>
      </rPr>
      <t>maintenance</t>
    </r>
    <r>
      <rPr>
        <sz val="14"/>
        <color theme="1" tint="0.249977111117893"/>
        <rFont val="Arial"/>
        <family val="2"/>
      </rPr>
      <t xml:space="preserve"> expense. </t>
    </r>
  </si>
  <si>
    <r>
      <t xml:space="preserve">Reduced </t>
    </r>
    <r>
      <rPr>
        <b/>
        <sz val="14"/>
        <color theme="1" tint="0.249977111117893"/>
        <rFont val="Arial"/>
        <family val="2"/>
      </rPr>
      <t xml:space="preserve">water </t>
    </r>
    <r>
      <rPr>
        <sz val="14"/>
        <color theme="1" tint="0.249977111117893"/>
        <rFont val="Arial"/>
        <family val="2"/>
      </rPr>
      <t xml:space="preserve">expense. </t>
    </r>
  </si>
  <si>
    <r>
      <t xml:space="preserve">Reduced </t>
    </r>
    <r>
      <rPr>
        <b/>
        <sz val="14"/>
        <color theme="1" tint="0.249977111117893"/>
        <rFont val="Arial"/>
        <family val="2"/>
      </rPr>
      <t>waste</t>
    </r>
    <r>
      <rPr>
        <sz val="14"/>
        <color theme="1" tint="0.249977111117893"/>
        <rFont val="Arial"/>
        <family val="2"/>
      </rPr>
      <t xml:space="preserve"> expense. </t>
    </r>
  </si>
  <si>
    <r>
      <t>Reduced</t>
    </r>
    <r>
      <rPr>
        <b/>
        <sz val="14"/>
        <color theme="1" tint="0.249977111117893"/>
        <rFont val="Arial"/>
        <family val="2"/>
      </rPr>
      <t xml:space="preserve"> insurance</t>
    </r>
    <r>
      <rPr>
        <sz val="14"/>
        <color theme="1" tint="0.249977111117893"/>
        <rFont val="Arial"/>
        <family val="2"/>
      </rPr>
      <t xml:space="preserve"> premiums </t>
    </r>
  </si>
  <si>
    <r>
      <t xml:space="preserve">Reduced </t>
    </r>
    <r>
      <rPr>
        <b/>
        <sz val="14"/>
        <color theme="1" tint="0.249977111117893"/>
        <rFont val="Arial"/>
        <family val="2"/>
      </rPr>
      <t>compliance</t>
    </r>
    <r>
      <rPr>
        <sz val="14"/>
        <color theme="1" tint="0.249977111117893"/>
        <rFont val="Arial"/>
        <family val="2"/>
      </rPr>
      <t xml:space="preserve"> costs.</t>
    </r>
  </si>
  <si>
    <r>
      <t xml:space="preserve">Reduced </t>
    </r>
    <r>
      <rPr>
        <b/>
        <sz val="14"/>
        <color theme="1" tint="0.249977111117893"/>
        <rFont val="Arial"/>
        <family val="2"/>
      </rPr>
      <t>litigation, fines and judgments</t>
    </r>
    <r>
      <rPr>
        <sz val="14"/>
        <color theme="1" tint="0.249977111117893"/>
        <rFont val="Arial"/>
        <family val="2"/>
      </rPr>
      <t xml:space="preserve"> costs.</t>
    </r>
  </si>
  <si>
    <r>
      <t xml:space="preserve">Reduced </t>
    </r>
    <r>
      <rPr>
        <b/>
        <sz val="14"/>
        <color theme="1" tint="0.249977111117893"/>
        <rFont val="Arial"/>
        <family val="2"/>
      </rPr>
      <t>cost of borrowing</t>
    </r>
    <r>
      <rPr>
        <sz val="14"/>
        <color theme="1" tint="0.249977111117893"/>
        <rFont val="Arial"/>
        <family val="2"/>
      </rPr>
      <t xml:space="preserve"> for other capital requirements.</t>
    </r>
  </si>
  <si>
    <r>
      <t xml:space="preserve">Increased </t>
    </r>
    <r>
      <rPr>
        <b/>
        <sz val="14"/>
        <color theme="1" tint="0.249977111117893"/>
        <rFont val="Arial"/>
        <family val="2"/>
      </rPr>
      <t>waste</t>
    </r>
    <r>
      <rPr>
        <sz val="14"/>
        <color theme="1" tint="0.249977111117893"/>
        <rFont val="Arial"/>
        <family val="2"/>
      </rPr>
      <t xml:space="preserve"> expense. </t>
    </r>
  </si>
  <si>
    <t>Treat the line items as prompts for possible asset values that might be impacted, directly or indirectly, without or with the project. All percentages are estimates.
Starting values in yellow cells are just sample place-holders to illustrate how the formulas work. Overwrite them with real company data.</t>
  </si>
  <si>
    <t>Change in value</t>
  </si>
  <si>
    <r>
      <t xml:space="preserve">Lower value of company-owned </t>
    </r>
    <r>
      <rPr>
        <b/>
        <sz val="14"/>
        <color theme="1" tint="0.249977111117893"/>
        <rFont val="Arial"/>
        <family val="2"/>
      </rPr>
      <t>vehicles</t>
    </r>
    <r>
      <rPr>
        <sz val="14"/>
        <color theme="1" tint="0.249977111117893"/>
        <rFont val="Arial"/>
        <family val="2"/>
      </rPr>
      <t xml:space="preserve"> that are not EVs.</t>
    </r>
  </si>
  <si>
    <r>
      <t xml:space="preserve">Lower value of company-owned </t>
    </r>
    <r>
      <rPr>
        <b/>
        <sz val="14"/>
        <color theme="1" tint="0.249977111117893"/>
        <rFont val="Arial"/>
        <family val="2"/>
      </rPr>
      <t>equipment</t>
    </r>
    <r>
      <rPr>
        <sz val="14"/>
        <color theme="1" tint="0.249977111117893"/>
        <rFont val="Arial"/>
        <family val="2"/>
      </rPr>
      <t xml:space="preserve"> that is not energy efficient.</t>
    </r>
  </si>
  <si>
    <r>
      <t xml:space="preserve">Lower value of company </t>
    </r>
    <r>
      <rPr>
        <b/>
        <sz val="14"/>
        <color theme="1" tint="0.249977111117893"/>
        <rFont val="Arial"/>
        <family val="2"/>
      </rPr>
      <t>investment portfolio.</t>
    </r>
  </si>
  <si>
    <r>
      <t xml:space="preserve">Lower value of the company's </t>
    </r>
    <r>
      <rPr>
        <b/>
        <sz val="14"/>
        <color theme="1" tint="0.249977111117893"/>
        <rFont val="Arial"/>
        <family val="2"/>
      </rPr>
      <t>own stock</t>
    </r>
    <r>
      <rPr>
        <sz val="14"/>
        <color theme="1" tint="0.249977111117893"/>
        <rFont val="Arial"/>
        <family val="2"/>
      </rPr>
      <t xml:space="preserve"> held by the company.</t>
    </r>
  </si>
  <si>
    <r>
      <rPr>
        <b/>
        <sz val="14"/>
        <color theme="1" tint="0.249977111117893"/>
        <rFont val="Arial"/>
        <family val="2"/>
      </rPr>
      <t>Write-offs / early retirement</t>
    </r>
    <r>
      <rPr>
        <sz val="14"/>
        <color theme="1" tint="0.249977111117893"/>
        <rFont val="Arial"/>
        <family val="2"/>
      </rPr>
      <t xml:space="preserve"> of existing assets. </t>
    </r>
  </si>
  <si>
    <t>Potential decrease in asset values</t>
  </si>
  <si>
    <r>
      <t xml:space="preserve">Potential </t>
    </r>
    <r>
      <rPr>
        <b/>
        <i/>
        <sz val="16"/>
        <color theme="1" tint="0.249977111117893"/>
        <rFont val="Arial"/>
        <family val="2"/>
      </rPr>
      <t xml:space="preserve">increase in asset values </t>
    </r>
    <r>
      <rPr>
        <b/>
        <sz val="16"/>
        <color theme="1" tint="0.249977111117893"/>
        <rFont val="Arial"/>
        <family val="2"/>
      </rPr>
      <t xml:space="preserve">
</t>
    </r>
    <r>
      <rPr>
        <sz val="14"/>
        <color theme="1" tint="0.249977111117893"/>
        <rFont val="Arial"/>
        <family val="2"/>
      </rPr>
      <t xml:space="preserve">… if Project 50x30 </t>
    </r>
    <r>
      <rPr>
        <b/>
        <i/>
        <sz val="14"/>
        <color theme="1" tint="0.249977111117893"/>
        <rFont val="Arial"/>
        <family val="2"/>
      </rPr>
      <t>is</t>
    </r>
    <r>
      <rPr>
        <sz val="14"/>
        <color theme="1" tint="0.249977111117893"/>
        <rFont val="Arial"/>
        <family val="2"/>
      </rPr>
      <t xml:space="preserve"> undertaken</t>
    </r>
  </si>
  <si>
    <t>% Impact on value</t>
  </si>
  <si>
    <t>Potential increase in value</t>
  </si>
  <si>
    <r>
      <t xml:space="preserve">Increase in value of company-owned </t>
    </r>
    <r>
      <rPr>
        <b/>
        <sz val="14"/>
        <color theme="1" tint="0.249977111117893"/>
        <rFont val="Arial"/>
        <family val="2"/>
      </rPr>
      <t xml:space="preserve">real estate </t>
    </r>
    <r>
      <rPr>
        <sz val="14"/>
        <color theme="1" tint="0.249977111117893"/>
        <rFont val="Arial"/>
        <family val="2"/>
      </rPr>
      <t>/ facilities due to hardening and net-zero retrofits</t>
    </r>
  </si>
  <si>
    <r>
      <t xml:space="preserve">Increase in value of company-owned </t>
    </r>
    <r>
      <rPr>
        <b/>
        <sz val="14"/>
        <color theme="1" tint="0.249977111117893"/>
        <rFont val="Arial"/>
        <family val="2"/>
      </rPr>
      <t>vehicles</t>
    </r>
    <r>
      <rPr>
        <sz val="14"/>
        <color theme="1" tint="0.249977111117893"/>
        <rFont val="Arial"/>
        <family val="2"/>
      </rPr>
      <t xml:space="preserve"> due to conversion to electric vehicles (EVs).</t>
    </r>
  </si>
  <si>
    <r>
      <t xml:space="preserve">Increase in value of company-owned </t>
    </r>
    <r>
      <rPr>
        <b/>
        <sz val="14"/>
        <color theme="1" tint="0.249977111117893"/>
        <rFont val="Arial"/>
        <family val="2"/>
      </rPr>
      <t>equipment</t>
    </r>
    <r>
      <rPr>
        <sz val="14"/>
        <color theme="1" tint="0.249977111117893"/>
        <rFont val="Arial"/>
        <family val="2"/>
      </rPr>
      <t xml:space="preserve"> due to electrification of all of it.</t>
    </r>
  </si>
  <si>
    <r>
      <t xml:space="preserve">Increased value of company's </t>
    </r>
    <r>
      <rPr>
        <b/>
        <sz val="14"/>
        <color theme="1" tint="0.249977111117893"/>
        <rFont val="Arial"/>
        <family val="2"/>
      </rPr>
      <t>own stock</t>
    </r>
    <r>
      <rPr>
        <sz val="14"/>
        <color theme="1" tint="0.249977111117893"/>
        <rFont val="Arial"/>
        <family val="2"/>
      </rPr>
      <t xml:space="preserve"> held by the company</t>
    </r>
  </si>
  <si>
    <r>
      <t xml:space="preserve">‒ Write-offs / early retirement </t>
    </r>
    <r>
      <rPr>
        <sz val="14"/>
        <color theme="1" tint="0.249977111117893"/>
        <rFont val="Arial"/>
        <family val="2"/>
      </rPr>
      <t>of existing assets</t>
    </r>
  </si>
  <si>
    <t>Potential increase or (decrease) in asset values</t>
  </si>
  <si>
    <r>
      <t xml:space="preserve">Value of net impact of </t>
    </r>
    <r>
      <rPr>
        <b/>
        <sz val="14"/>
        <color theme="1" tint="0.249977111117893"/>
        <rFont val="Arial"/>
        <family val="2"/>
      </rPr>
      <t>revenue losses</t>
    </r>
  </si>
  <si>
    <r>
      <t xml:space="preserve">Value of </t>
    </r>
    <r>
      <rPr>
        <b/>
        <sz val="14"/>
        <color theme="1" tint="0.249977111117893"/>
        <rFont val="Arial"/>
        <family val="2"/>
      </rPr>
      <t>expense increases</t>
    </r>
  </si>
  <si>
    <r>
      <t xml:space="preserve">Value of net contribution of </t>
    </r>
    <r>
      <rPr>
        <b/>
        <sz val="14"/>
        <color theme="1" tint="0.249977111117893"/>
        <rFont val="Arial"/>
        <family val="2"/>
      </rPr>
      <t>revenue increases</t>
    </r>
  </si>
  <si>
    <r>
      <rPr>
        <b/>
        <sz val="16"/>
        <color theme="0"/>
        <rFont val="Arial"/>
        <family val="2"/>
      </rPr>
      <t xml:space="preserve">Risks to Cash Flows </t>
    </r>
    <r>
      <rPr>
        <sz val="14"/>
        <color theme="0"/>
        <rFont val="Arial"/>
        <family val="2"/>
      </rPr>
      <t xml:space="preserve">… if Project 50x30 is </t>
    </r>
    <r>
      <rPr>
        <b/>
        <i/>
        <sz val="14"/>
        <color theme="0"/>
        <rFont val="Arial"/>
        <family val="2"/>
      </rPr>
      <t>not</t>
    </r>
    <r>
      <rPr>
        <sz val="14"/>
        <color theme="0"/>
        <rFont val="Arial"/>
        <family val="2"/>
      </rPr>
      <t xml:space="preserve"> undertaken</t>
    </r>
  </si>
  <si>
    <t>This shows the impact on cash flows if no action is taken to mitigate the negative impacts of climate change.</t>
  </si>
  <si>
    <t>Investors, lenders, and insurance need to know how climate-related risks and opportunities are likely to impact an organization’s future financial position as reflected in its cash flow statement  This page shows the anticipated climate change-related impacts on cash flows, and assesses impacts on cash flows if Project 50x30 is undertaken. It also shows the ROI for Project 50x30, with and without factoring in the value of avoided risks.</t>
  </si>
  <si>
    <t>Note that all data on this page is populated by values from other pages. To change any values, change them on their source pages.</t>
  </si>
  <si>
    <t>This shows the impact on profit if no action is taken to mitigate the negative impacts of climate change.</t>
  </si>
  <si>
    <t>Risks to profit</t>
  </si>
  <si>
    <t>Percentage decrease in profit</t>
  </si>
  <si>
    <t>Opportunities to improve profit</t>
  </si>
  <si>
    <t>Net annual improvement in bottom line / profit</t>
  </si>
  <si>
    <t>Percentage increase in profit</t>
  </si>
  <si>
    <t>This is copied from the Company Profile page.</t>
  </si>
  <si>
    <t xml:space="preserve">Potential Scope 1 emission-reduction sub-projects </t>
  </si>
  <si>
    <t xml:space="preserve">Implement new low-carbon, energy-efficient production technologies / equipment / processes </t>
  </si>
  <si>
    <t>Upgrade office and ITC equipment to more energy efficient models</t>
  </si>
  <si>
    <t xml:space="preserve">Upgrade company car fleet to EVs </t>
  </si>
  <si>
    <t xml:space="preserve">Upgrade company trucks and other transportation to no-carbon vehicles </t>
  </si>
  <si>
    <t xml:space="preserve">Do mergers and acquisitions that will lower the company carbon footprint </t>
  </si>
  <si>
    <t>Purchase Gold Standard-Certified International Offsets</t>
  </si>
  <si>
    <t>(Other ...)</t>
  </si>
  <si>
    <t xml:space="preserve">Potential Scope 2 emission-reduction sub-projects </t>
  </si>
  <si>
    <t xml:space="preserve">Install on-site or on-building renewable energy </t>
  </si>
  <si>
    <t xml:space="preserve">Implement energy efficiency measures to reduce the need to purchase electricity </t>
  </si>
  <si>
    <t xml:space="preserve">Potential Scope 3 emission-reduction sub-projects </t>
  </si>
  <si>
    <t>Use low-carbon shipping options throughout the value chain</t>
  </si>
  <si>
    <t xml:space="preserve">Reduce the carbon footprint and improve the energy efficiency of the company's products and services, when used as intended </t>
  </si>
  <si>
    <t xml:space="preserve">This is a high-level description of the collection of sub-projects that will be included in Project 50x30. "Project 50x30" is the umbrella label for the actions / sub-projects that the organization plans to undertake in response to its climate-related risks and opportunities. It leads to the revenue, expense and financial statement impacts assessed in other pages. </t>
  </si>
  <si>
    <t xml:space="preserve">Starting checks and values in yellow cells are for illustrative purposes. Overwrite them with real company data. </t>
  </si>
  <si>
    <r>
      <t xml:space="preserve">
</t>
    </r>
    <r>
      <rPr>
        <sz val="12"/>
        <color theme="1" tint="0.249977111117893"/>
        <rFont val="Calibri"/>
        <family val="2"/>
      </rPr>
      <t>•</t>
    </r>
    <r>
      <rPr>
        <sz val="12"/>
        <color theme="1" tint="0.249977111117893"/>
        <rFont val="Arial"/>
        <family val="2"/>
      </rPr>
      <t xml:space="preserve">  The calculator includes a superset of potential climate-related risks, as suggested by the TCFD and other sources. The risks are identified in the Revenue Impacts, Expense Impacts and Balance Sheet Impacts pages, as explained Backup Notes associated with each risk. The usual (impact x probability) methodology is used to assess the relative significance of each risk. 
•  The risk arising from existing and emerging regulatory requirements related to climate change are assessed in the Expense Impacts page. 
</t>
    </r>
    <r>
      <rPr>
        <sz val="12"/>
        <color theme="1" tint="0.249977111117893"/>
        <rFont val="Calibri"/>
        <family val="2"/>
      </rPr>
      <t>•</t>
    </r>
    <r>
      <rPr>
        <sz val="12"/>
        <color theme="1" tint="0.249977111117893"/>
        <rFont val="Arial"/>
        <family val="2"/>
      </rPr>
      <t xml:space="preserve">  The calculator uses the usual (impact x probability) methodology to assess the relative size and scope of each climate-related risk. Using FICC to frame company disclosures ensures consistent methodologies and comparable results.</t>
    </r>
  </si>
  <si>
    <r>
      <t>Increased</t>
    </r>
    <r>
      <rPr>
        <b/>
        <sz val="14"/>
        <color theme="1" tint="0.249977111117893"/>
        <rFont val="Arial"/>
        <family val="2"/>
      </rPr>
      <t xml:space="preserve"> insurance</t>
    </r>
    <r>
      <rPr>
        <sz val="14"/>
        <color theme="1" tint="0.249977111117893"/>
        <rFont val="Arial"/>
        <family val="2"/>
      </rPr>
      <t xml:space="preserve"> premiums. </t>
    </r>
  </si>
  <si>
    <r>
      <rPr>
        <b/>
        <sz val="16"/>
        <color theme="1" tint="0.249977111117893"/>
        <rFont val="Arial"/>
        <family val="2"/>
      </rPr>
      <t xml:space="preserve"> Risk of</t>
    </r>
    <r>
      <rPr>
        <b/>
        <i/>
        <sz val="16"/>
        <color theme="1" tint="0.249977111117893"/>
        <rFont val="Arial"/>
        <family val="2"/>
      </rPr>
      <t xml:space="preserve"> lower asset values</t>
    </r>
    <r>
      <rPr>
        <b/>
        <sz val="16"/>
        <color theme="1" tint="0.249977111117893"/>
        <rFont val="Arial"/>
        <family val="2"/>
      </rPr>
      <t xml:space="preserve">
</t>
    </r>
    <r>
      <rPr>
        <sz val="14"/>
        <color theme="1" tint="0.249977111117893"/>
        <rFont val="Arial"/>
        <family val="2"/>
      </rPr>
      <t xml:space="preserve">... if Project 50x30 is </t>
    </r>
    <r>
      <rPr>
        <b/>
        <i/>
        <sz val="14"/>
        <color theme="1" tint="0.249977111117893"/>
        <rFont val="Arial"/>
        <family val="2"/>
      </rPr>
      <t xml:space="preserve">not </t>
    </r>
    <r>
      <rPr>
        <sz val="14"/>
        <color theme="1" tint="0.249977111117893"/>
        <rFont val="Arial"/>
        <family val="2"/>
      </rPr>
      <t>undertaken</t>
    </r>
    <r>
      <rPr>
        <sz val="16"/>
        <color theme="1" tint="0.249977111117893"/>
        <rFont val="Arial"/>
        <family val="2"/>
      </rPr>
      <t/>
    </r>
  </si>
  <si>
    <t>Potential sources of funds</t>
  </si>
  <si>
    <r>
      <t>The Task Force on Climate-Related Financial Disclosures (TCFD) recommends disclosure of the financial impacts of climate-related risks and opportunities on an organization. That is, in order to make better informed financial decisions, investors, lenders, and insurance underwriters need to understand how climate-related risks and opportunities are likely to materially impact an organization’s future financial position as reflected in its income statement, cash flow statement, and balance sheet, as outlined in Figure 1 in its report.</t>
    </r>
    <r>
      <rPr>
        <vertAlign val="superscript"/>
        <sz val="14"/>
        <color theme="1" tint="0.249977111117893"/>
        <rFont val="Arial"/>
        <family val="2"/>
      </rPr>
      <t xml:space="preserve">1 </t>
    </r>
  </si>
  <si>
    <t xml:space="preserve">
•  Monetized metrics are used to measure and manage climate-related risks and opportunities, in the Revenue Impacts, Expense Impacts and Balance Sheet Impacts pages.   
Metrics consistent with cross-industry, climate-related metrics are used in Appendix C - GHG Emissions.  
•  Metrics on climate-related risks associated with water, energy, land use, and waste management are included in the Expense Impacts page.
•  Whether and how related performance metrics are incorporated into remuneration policies is included in the CEO compensation line item in Appendix B - Governance.
•  Internal carbon prices are included in the Expense Impacts page.
Forward-looking financial information is provided in the Balance Sheet Impacts, Cash Flow Impacts and Income Statement Impacts pages, projected over a consistent eight-year time period.
All formulas and methodologies used throughout the calculator are unlocked and unhidden. Using FICC to frame company disclosures ensures consistent methodologies and comparable results.</t>
  </si>
  <si>
    <t xml:space="preserve">
•  Scope 1, Scope 2 and Scope 3 GHG emissions are assessed in Appendix C - GHG Emissions.  
•  Scope 3 emissions from all sources are calculated using GHG Protocol methodologies, in the GHG Emissions page.
•  GHG reductions from a baseline reference year are calculated for Scope 1, Scope 2 and Scope 3 emissions, in the GHG Emissions page. All formulas are unlocked and unhidden.</t>
  </si>
  <si>
    <t>Replace sample text and selections below with real descriptions and selections for your organization.</t>
  </si>
  <si>
    <r>
      <t xml:space="preserve">Resilient, sustainable organizations </t>
    </r>
    <r>
      <rPr>
        <b/>
        <sz val="14"/>
        <color theme="1" tint="0.249977111117893"/>
        <rFont val="Arial"/>
        <family val="2"/>
      </rPr>
      <t xml:space="preserve">embed climate change-related considerations </t>
    </r>
    <r>
      <rPr>
        <sz val="14"/>
        <color theme="1" tint="0.249977111117893"/>
        <rFont val="Arial"/>
        <family val="2"/>
      </rPr>
      <t>in their governance and management systems. They ensure that climate-related risks and opportunities are duly included in key systems and processes.</t>
    </r>
  </si>
  <si>
    <r>
      <t>Describe the processes and frequency by which the board and/or board committees (e.g., audit, risk, or other committees) are</t>
    </r>
    <r>
      <rPr>
        <i/>
        <sz val="14"/>
        <color theme="1" tint="0.249977111117893"/>
        <rFont val="Arial"/>
        <family val="2"/>
      </rPr>
      <t xml:space="preserve"> informed </t>
    </r>
    <r>
      <rPr>
        <sz val="14"/>
        <color theme="1" tint="0.249977111117893"/>
        <rFont val="Arial"/>
        <family val="2"/>
      </rPr>
      <t>about climate-related issues.</t>
    </r>
  </si>
  <si>
    <r>
      <t xml:space="preserve">Describe how the board and/or board committees </t>
    </r>
    <r>
      <rPr>
        <i/>
        <sz val="14"/>
        <color theme="1" tint="0.249977111117893"/>
        <rFont val="Arial"/>
        <family val="2"/>
      </rPr>
      <t xml:space="preserve">consider climate-related issues </t>
    </r>
    <r>
      <rPr>
        <sz val="14"/>
        <color theme="1" tint="0.249977111117893"/>
        <rFont val="Arial"/>
        <family val="2"/>
      </rPr>
      <t>when reviewing and guiding strategy, major plans of action, risk management policies, annual budgets, and business plans as well as setting the organization’s performance objectives, monitoring implementation and performance, and overseeing major capital expenditures, acquisitions, and divestitures.</t>
    </r>
  </si>
  <si>
    <r>
      <t xml:space="preserve">Describe how the board monitors and oversees </t>
    </r>
    <r>
      <rPr>
        <i/>
        <sz val="14"/>
        <color theme="1" tint="0.249977111117893"/>
        <rFont val="Arial"/>
        <family val="2"/>
      </rPr>
      <t>progress against goals and targets</t>
    </r>
    <r>
      <rPr>
        <sz val="14"/>
        <color theme="1" tint="0.249977111117893"/>
        <rFont val="Arial"/>
        <family val="2"/>
      </rPr>
      <t xml:space="preserve"> for addressing climate-related issues.</t>
    </r>
  </si>
  <si>
    <r>
      <t xml:space="preserve">Describe how the organization has </t>
    </r>
    <r>
      <rPr>
        <i/>
        <sz val="14"/>
        <color theme="1" tint="0.249977111117893"/>
        <rFont val="Arial"/>
        <family val="2"/>
      </rPr>
      <t xml:space="preserve">assigned climate-related responsibilities to management-level positions </t>
    </r>
    <r>
      <rPr>
        <sz val="14"/>
        <color theme="1" tint="0.249977111117893"/>
        <rFont val="Arial"/>
        <family val="2"/>
      </rPr>
      <t>or committees; and, if so, whether such management positions or committees report to the board or a committee of the board and whether those responsibilities include assessing and/or managing climate-related issues.</t>
    </r>
  </si>
  <si>
    <r>
      <t xml:space="preserve">Describe the associated </t>
    </r>
    <r>
      <rPr>
        <i/>
        <sz val="14"/>
        <color theme="1" tint="0.249977111117893"/>
        <rFont val="Arial"/>
        <family val="2"/>
      </rPr>
      <t xml:space="preserve">organizational structure(s) </t>
    </r>
    <r>
      <rPr>
        <sz val="14"/>
        <color theme="1" tint="0.249977111117893"/>
        <rFont val="Arial"/>
        <family val="2"/>
      </rPr>
      <t>of assigned climate-related responsibilities to management-level positions or committees.</t>
    </r>
  </si>
  <si>
    <r>
      <t xml:space="preserve">Describe the processes by which management is </t>
    </r>
    <r>
      <rPr>
        <i/>
        <sz val="14"/>
        <color theme="1" tint="0.249977111117893"/>
        <rFont val="Arial"/>
        <family val="2"/>
      </rPr>
      <t xml:space="preserve">informed </t>
    </r>
    <r>
      <rPr>
        <sz val="14"/>
        <color theme="1" tint="0.249977111117893"/>
        <rFont val="Arial"/>
        <family val="2"/>
      </rPr>
      <t>about climate-related issues.</t>
    </r>
  </si>
  <si>
    <r>
      <t xml:space="preserve">Describe how management (through specific positions and/or management committees) </t>
    </r>
    <r>
      <rPr>
        <i/>
        <sz val="14"/>
        <color theme="1" tint="0.249977111117893"/>
        <rFont val="Arial"/>
        <family val="2"/>
      </rPr>
      <t>monitors</t>
    </r>
    <r>
      <rPr>
        <sz val="14"/>
        <color theme="1" tint="0.249977111117893"/>
        <rFont val="Arial"/>
        <family val="2"/>
      </rPr>
      <t xml:space="preserve"> climate-related issues.</t>
    </r>
  </si>
  <si>
    <r>
      <t xml:space="preserve">Describe how processes for identifying, assessing, and managing </t>
    </r>
    <r>
      <rPr>
        <i/>
        <sz val="14"/>
        <color theme="1" tint="0.249977111117893"/>
        <rFont val="Arial"/>
        <family val="2"/>
      </rPr>
      <t>climate-related risks</t>
    </r>
    <r>
      <rPr>
        <sz val="14"/>
        <color theme="1" tint="0.249977111117893"/>
        <rFont val="Arial"/>
        <family val="2"/>
      </rPr>
      <t xml:space="preserve"> are integrated into the company's overall risk management.</t>
    </r>
  </si>
  <si>
    <r>
      <t xml:space="preserve">Describe how </t>
    </r>
    <r>
      <rPr>
        <i/>
        <sz val="14"/>
        <color theme="1" tint="0.249977111117893"/>
        <rFont val="Arial"/>
        <family val="2"/>
      </rPr>
      <t xml:space="preserve">CEO compensation </t>
    </r>
    <r>
      <rPr>
        <sz val="14"/>
        <color theme="1" tint="0.249977111117893"/>
        <rFont val="Arial"/>
        <family val="2"/>
      </rPr>
      <t>is linked to the organization's performance on climate change-related targets.</t>
    </r>
  </si>
  <si>
    <r>
      <t xml:space="preserve">This calculator facilitates </t>
    </r>
    <r>
      <rPr>
        <b/>
        <i/>
        <sz val="14"/>
        <color theme="4" tint="-0.249977111117893"/>
        <rFont val="Arial"/>
        <family val="2"/>
      </rPr>
      <t xml:space="preserve">quantitative </t>
    </r>
    <r>
      <rPr>
        <b/>
        <sz val="14"/>
        <color theme="4" tint="-0.249977111117893"/>
        <rFont val="Arial"/>
        <family val="2"/>
      </rPr>
      <t>disclosures of potential climate change-related impacts on financial statements, 
plus the financial impacts if action is taken to mitigate those risks and capture associated opportunities.</t>
    </r>
  </si>
  <si>
    <t>Potential contributors to cash flows</t>
  </si>
  <si>
    <t>Potential risks to cash flows</t>
  </si>
  <si>
    <r>
      <rPr>
        <b/>
        <sz val="16"/>
        <color theme="0"/>
        <rFont val="Arial"/>
        <family val="2"/>
      </rPr>
      <t xml:space="preserve">Opportunities for improvements in Cash Flows </t>
    </r>
    <r>
      <rPr>
        <sz val="14"/>
        <color theme="0"/>
        <rFont val="Arial"/>
        <family val="2"/>
      </rPr>
      <t xml:space="preserve">… if Project 50x30 </t>
    </r>
    <r>
      <rPr>
        <b/>
        <i/>
        <sz val="14"/>
        <color theme="0"/>
        <rFont val="Arial"/>
        <family val="2"/>
      </rPr>
      <t>is</t>
    </r>
    <r>
      <rPr>
        <sz val="14"/>
        <color theme="0"/>
        <rFont val="Arial"/>
        <family val="2"/>
      </rPr>
      <t xml:space="preserve"> undertaken</t>
    </r>
  </si>
  <si>
    <t>ROI for the Project</t>
  </si>
  <si>
    <t>Predicting the unpredictable</t>
  </si>
  <si>
    <t xml:space="preserve"> "Essential Guide to Managing Future Uncertainty," Accounting for Sustainability (A4S) CFO Leadership Network, April 2016.</t>
  </si>
  <si>
    <t>Scope of Project 50x30</t>
  </si>
  <si>
    <r>
      <t>Climate change-related transition and physical risks will affect demand for products and services. This page monetizes the potential revenue reductions at risk, and monetizes corresponding potential revenue increase opportunities if Project 50x30, as described in the Project 50x30 page, is undertaken. The line items are based on TCFD guidance.</t>
    </r>
    <r>
      <rPr>
        <vertAlign val="superscript"/>
        <sz val="14"/>
        <color theme="1" tint="0.249977111117893"/>
        <rFont val="Arial"/>
        <family val="2"/>
      </rPr>
      <t>1</t>
    </r>
  </si>
  <si>
    <r>
      <t xml:space="preserve">‒ Cost of </t>
    </r>
    <r>
      <rPr>
        <b/>
        <sz val="14"/>
        <color theme="1" tint="0.249977111117893"/>
        <rFont val="Arial"/>
        <family val="2"/>
      </rPr>
      <t>carbon offsets.</t>
    </r>
  </si>
  <si>
    <r>
      <t xml:space="preserve">‒ </t>
    </r>
    <r>
      <rPr>
        <b/>
        <sz val="14"/>
        <color theme="1" tint="0.249977111117893"/>
        <rFont val="Arial"/>
        <family val="2"/>
      </rPr>
      <t>Cost of capital for Project 50x30.</t>
    </r>
  </si>
  <si>
    <r>
      <t>Climate change-related transition and physical risks will affect an organization's cost structure. This page monetizes the potential cost / expense increases at risk, and monetizes corresponding potential expense saving opportunities if Project 50x30, as described in the Project 50x30 page, is undertaken. The line items are based on TCFD guidance.</t>
    </r>
    <r>
      <rPr>
        <vertAlign val="superscript"/>
        <sz val="14"/>
        <color theme="1" tint="0.249977111117893"/>
        <rFont val="Arial"/>
        <family val="2"/>
      </rPr>
      <t>1</t>
    </r>
    <r>
      <rPr>
        <sz val="14"/>
        <color theme="1" tint="0.249977111117893"/>
        <rFont val="Arial"/>
        <family val="2"/>
      </rPr>
      <t xml:space="preserve"> </t>
    </r>
  </si>
  <si>
    <t>Potential expense / cost reductions</t>
  </si>
  <si>
    <r>
      <t xml:space="preserve">‒ </t>
    </r>
    <r>
      <rPr>
        <b/>
        <sz val="14"/>
        <color theme="1" tint="0.249977111117893"/>
        <rFont val="Arial"/>
        <family val="2"/>
      </rPr>
      <t>Debt / borrowing to support Project 50x30</t>
    </r>
  </si>
  <si>
    <t xml:space="preserve">
• The calculator identifies plans and strategies to address climate-related risks and opportunities, as shown in the description of Project 50x30 in the Project 50x30 page. 
• The potential impact of climate-related issues on financial performance is calculated on the Balance Sheet Impacts, Cash Flow Impacts and Income Statement Impacts pages, by year.
• The calculator uses a 2°C or lower scenario, and a consistent eight-year horizon.</t>
  </si>
  <si>
    <t xml:space="preserve">
•  The company's Project 50x30, as described in the Project 50x30 page, summarizes the company's  plan for managing its climate-related risks. The cost-benefit analysis for Project 50x30 in the Cash Flow Impacts page calculates the payback period, ROI and NPV for the project, to support the  decision to undertake the project to mitigate, transfer, accept, or control those risks. 
The calculator uses the usual (impact x probability) methodology to assess the relative materiality and priority of each climate-related risk. </t>
  </si>
  <si>
    <t xml:space="preserve">
•  The calculator assumes the company is committed to the Net-Zero Standard. That is, its target is to reduce its GHG emissions 50% by 2030 and its goal is to reduce its GHG emission 100% by 2050.
The calculator identifies strategy areas that could be affected by climate-related risks and opportunities, as shown in the description of Project 50x30 in the Project 50x30 page. 
•  In Appendix C - GHG Emissions, both absolute and intensity metrics are used; the time frame is the eight years until 2030; the base year is either the current year or the year in which the highest GHG emissions were recorded; and the KPIs for progress are factored into the overall scoring formula in Appendix C - GHG Emissions.  
•  The net-zero commitment is a company-wide commitment, as is the interim target of 50% reduction in GHG emissions by 2030..
All formulas and methodologies are unhidden and unlocked. Using FICC to frame company disclosures ensures consistent methodologies and comparable results.</t>
  </si>
  <si>
    <t xml:space="preserve">
These seven areas are included in the description of Project 50x30 in the Project 50x30 page. Their financial impact on climate-related risks and opportunities is calculated on the Balance Sheet Impacts, Cash Flow Impacts and Income Statement Impacts pages, by year.
</t>
  </si>
  <si>
    <r>
      <t xml:space="preserve">
</t>
    </r>
    <r>
      <rPr>
        <sz val="12"/>
        <color theme="1" tint="0.249977111117893"/>
        <rFont val="Calibri"/>
        <family val="2"/>
      </rPr>
      <t>•</t>
    </r>
    <r>
      <rPr>
        <sz val="12"/>
        <color theme="1" tint="0.249977111117893"/>
        <rFont val="Arial"/>
        <family val="2"/>
      </rPr>
      <t xml:space="preserve">  The financial impacts of interdependent climate-related issues that are described in the Revenue Impacts, Expense Impacts and Balance Sheet Impacts pages are calculated in the Balance Sheet Impacts, Cash Flow Impacts and Income Statement Impacts pages, projected over a consistent eight-year time period.
•  The impact of climate-related issues is described in the Revenue Impacts, Expense Impacts and Balance Sheet Impacts pages.
•  The description of Project 50x30 in the Project 50x30 page is the organization's plan for reducing GHG emissions and transitioning to a low-carbon, net-zero economy. </t>
    </r>
  </si>
  <si>
    <t>What if the ROI is not good enough?</t>
  </si>
  <si>
    <t>"CAPEX," Accounting for Sustainability (A4S) Essential Guide, CFO Leadership Network, 2016.</t>
  </si>
  <si>
    <r>
      <t>The CFO Leadership Network's "CAPEX" Essential Guide</t>
    </r>
    <r>
      <rPr>
        <vertAlign val="superscript"/>
        <sz val="14"/>
        <color theme="1" tint="0.249977111117893"/>
        <rFont val="Arial"/>
        <family val="2"/>
      </rPr>
      <t>1</t>
    </r>
    <r>
      <rPr>
        <sz val="14"/>
        <color theme="1" tint="0.249977111117893"/>
        <rFont val="Arial"/>
        <family val="2"/>
      </rPr>
      <t xml:space="preserve"> reminds us that when appraising competing capital expenditure (CapEx) requests, there are four weighted factors to consider:
 1. Which investment / project will yield the best </t>
    </r>
    <r>
      <rPr>
        <b/>
        <sz val="14"/>
        <color theme="1" tint="0.249977111117893"/>
        <rFont val="Arial"/>
        <family val="2"/>
      </rPr>
      <t>ROI</t>
    </r>
    <r>
      <rPr>
        <sz val="14"/>
        <color theme="1" tint="0.249977111117893"/>
        <rFont val="Arial"/>
        <family val="2"/>
      </rPr>
      <t xml:space="preserve"> (IRR, Payback period, NPV) - see above
 2. Which investment / project will have the best impact on </t>
    </r>
    <r>
      <rPr>
        <b/>
        <sz val="14"/>
        <color theme="1" tint="0.249977111117893"/>
        <rFont val="Arial"/>
        <family val="2"/>
      </rPr>
      <t>revenue and expenses</t>
    </r>
    <r>
      <rPr>
        <sz val="14"/>
        <color theme="1" tint="0.249977111117893"/>
        <rFont val="Arial"/>
        <family val="2"/>
      </rPr>
      <t xml:space="preserve"> - see the opportunity sections of the Revenue Impacts and Expense Impacts pages
 3. Which investment / project will mitigate / avoid </t>
    </r>
    <r>
      <rPr>
        <b/>
        <sz val="14"/>
        <color theme="1" tint="0.249977111117893"/>
        <rFont val="Arial"/>
        <family val="2"/>
      </rPr>
      <t>risks</t>
    </r>
    <r>
      <rPr>
        <sz val="14"/>
        <color theme="1" tint="0.249977111117893"/>
        <rFont val="Arial"/>
        <family val="2"/>
      </rPr>
      <t xml:space="preserve"> the best - see the risk sections of the Revenue Impacts and Expense Impacts pages
 4. Which Investment / project aligns best with the organization's </t>
    </r>
    <r>
      <rPr>
        <b/>
        <sz val="14"/>
        <color theme="1" tint="0.249977111117893"/>
        <rFont val="Arial"/>
        <family val="2"/>
      </rPr>
      <t>Purpose, Vision, Values and strategic goals</t>
    </r>
    <r>
      <rPr>
        <sz val="14"/>
        <color theme="1" tint="0.249977111117893"/>
        <rFont val="Arial"/>
        <family val="2"/>
      </rPr>
      <t xml:space="preserve"> - see Appendix B: Governance.
When deciding whether to undertake Project 50x30 and comparing it to other CapEx opportunities, ensure that all four factors are being apprised, </t>
    </r>
    <r>
      <rPr>
        <i/>
        <sz val="14"/>
        <color theme="1" tint="0.249977111117893"/>
        <rFont val="Arial"/>
        <family val="2"/>
      </rPr>
      <t>not just ROI,</t>
    </r>
    <r>
      <rPr>
        <sz val="14"/>
        <color theme="1" tint="0.249977111117893"/>
        <rFont val="Arial"/>
        <family val="2"/>
      </rPr>
      <t xml:space="preserve"> and that they are given consistent weights when comparing CapEx requests. Often a company with a </t>
    </r>
    <r>
      <rPr>
        <i/>
        <sz val="14"/>
        <color theme="1" tint="0.249977111117893"/>
        <rFont val="Arial"/>
        <family val="2"/>
      </rPr>
      <t>multi-stakeholder purpose</t>
    </r>
    <r>
      <rPr>
        <sz val="14"/>
        <color theme="1" tint="0.249977111117893"/>
        <rFont val="Arial"/>
        <family val="2"/>
      </rPr>
      <t xml:space="preserve"> (e.g., to maximize the wellbeing of all stakeholders, including the environment and society) weights the "alignment with purpose" factor the highest. How heavily would your company need to weight the Purpose / Vision / Values factor to ensure Project 50x30 is undertaken? </t>
    </r>
  </si>
  <si>
    <r>
      <t xml:space="preserve">   Light blue fields with a </t>
    </r>
    <r>
      <rPr>
        <sz val="14"/>
        <color theme="1"/>
        <rFont val="Script MT Bold"/>
        <family val="4"/>
      </rPr>
      <t>"i</t>
    </r>
    <r>
      <rPr>
        <sz val="14"/>
        <color theme="1"/>
        <rFont val="Arial"/>
        <family val="2"/>
      </rPr>
      <t>" have additional explanations and information for adjacent fields. Mouse-over the "</t>
    </r>
    <r>
      <rPr>
        <sz val="14"/>
        <color theme="1"/>
        <rFont val="Script MT Bold"/>
        <family val="4"/>
      </rPr>
      <t>i</t>
    </r>
    <r>
      <rPr>
        <sz val="14"/>
        <color theme="1"/>
        <rFont val="Arial"/>
        <family val="2"/>
      </rPr>
      <t>" to reveal the guidance.</t>
    </r>
  </si>
  <si>
    <r>
      <t xml:space="preserve">Value of increased </t>
    </r>
    <r>
      <rPr>
        <b/>
        <sz val="14"/>
        <color theme="1" tint="0.249977111117893"/>
        <rFont val="Arial"/>
        <family val="2"/>
      </rPr>
      <t>employee engagement and productivity.</t>
    </r>
  </si>
  <si>
    <r>
      <rPr>
        <sz val="14"/>
        <color theme="1" tint="0.249977111117893"/>
        <rFont val="Arial"/>
        <family val="2"/>
      </rPr>
      <t>Reduced</t>
    </r>
    <r>
      <rPr>
        <b/>
        <sz val="14"/>
        <color theme="1" tint="0.249977111117893"/>
        <rFont val="Arial"/>
        <family val="2"/>
      </rPr>
      <t xml:space="preserve"> employee attrition </t>
    </r>
    <r>
      <rPr>
        <sz val="14"/>
        <color theme="1" tint="0.249977111117893"/>
        <rFont val="Arial"/>
        <family val="2"/>
      </rPr>
      <t>costs.</t>
    </r>
  </si>
  <si>
    <r>
      <rPr>
        <sz val="14"/>
        <color theme="1" tint="0.249977111117893"/>
        <rFont val="Arial"/>
        <family val="2"/>
      </rPr>
      <t>Reduced</t>
    </r>
    <r>
      <rPr>
        <b/>
        <sz val="14"/>
        <color theme="1" tint="0.249977111117893"/>
        <rFont val="Arial"/>
        <family val="2"/>
      </rPr>
      <t xml:space="preserve"> employee hiring </t>
    </r>
    <r>
      <rPr>
        <sz val="14"/>
        <color theme="1" tint="0.249977111117893"/>
        <rFont val="Arial"/>
        <family val="2"/>
      </rPr>
      <t>costs.</t>
    </r>
  </si>
  <si>
    <t xml:space="preserve">This shows the impact on cash flows if action is taken (i.e., Project 50x30) to mitigate the negative impacts of climate change and capture associated opportunities. For comparison purposes, the impact on cash flows with and without the value of avoided risks is calculated, depending on the normal accounting approach used by the organization for avoided risks. </t>
  </si>
  <si>
    <r>
      <t xml:space="preserve">Potential improvement in annual cash flows,
</t>
    </r>
    <r>
      <rPr>
        <sz val="14"/>
        <color theme="1" tint="0.249977111117893"/>
        <rFont val="Arial"/>
        <family val="2"/>
      </rPr>
      <t>excluding the value of avoided risks</t>
    </r>
  </si>
  <si>
    <r>
      <t xml:space="preserve">Potential improvement in annual cash flows,
</t>
    </r>
    <r>
      <rPr>
        <sz val="14"/>
        <color theme="1" tint="0.249977111117893"/>
        <rFont val="Arial"/>
        <family val="2"/>
      </rPr>
      <t>including the value of avoided risks</t>
    </r>
  </si>
  <si>
    <r>
      <t xml:space="preserve">ROI </t>
    </r>
    <r>
      <rPr>
        <i/>
        <sz val="14"/>
        <color theme="1" tint="4.9989318521683403E-2"/>
        <rFont val="Arial"/>
        <family val="2"/>
      </rPr>
      <t>excluding</t>
    </r>
    <r>
      <rPr>
        <sz val="14"/>
        <color theme="1" tint="4.9989318521683403E-2"/>
        <rFont val="Arial"/>
        <family val="2"/>
      </rPr>
      <t xml:space="preserve"> </t>
    </r>
    <r>
      <rPr>
        <sz val="14"/>
        <color theme="1" tint="4.9989318521683403E-2"/>
        <rFont val="Arial"/>
        <family val="2"/>
      </rPr>
      <t>the value of avoided risks</t>
    </r>
  </si>
  <si>
    <t>This shows the ROI for Project 50x30. Because the capital is expended over a period of years (see the Capital Required page), its NPV is used in the calculations. For comparison purposes, the ROI is calculated with and without taking into account the value of avoided risks, allowing for different organizational treatment of those factors when calculating the ROI for projects.</t>
  </si>
  <si>
    <r>
      <t xml:space="preserve">Value of avoided </t>
    </r>
    <r>
      <rPr>
        <b/>
        <sz val="14"/>
        <color theme="1" tint="0.249977111117893"/>
        <rFont val="Arial"/>
        <family val="2"/>
      </rPr>
      <t>revenue losses</t>
    </r>
  </si>
  <si>
    <r>
      <t xml:space="preserve">Value of avoided </t>
    </r>
    <r>
      <rPr>
        <b/>
        <sz val="14"/>
        <color theme="1" tint="0.249977111117893"/>
        <rFont val="Arial"/>
        <family val="2"/>
      </rPr>
      <t>expense increases</t>
    </r>
  </si>
  <si>
    <r>
      <t xml:space="preserve">ROI </t>
    </r>
    <r>
      <rPr>
        <i/>
        <sz val="14"/>
        <color theme="1" tint="4.9989318521683403E-2"/>
        <rFont val="Arial"/>
        <family val="2"/>
      </rPr>
      <t>including</t>
    </r>
    <r>
      <rPr>
        <sz val="14"/>
        <color theme="1" tint="4.9989318521683403E-2"/>
        <rFont val="Arial"/>
        <family val="2"/>
      </rPr>
      <t xml:space="preserve"> </t>
    </r>
    <r>
      <rPr>
        <sz val="14"/>
        <color theme="1" tint="4.9989318521683403E-2"/>
        <rFont val="Arial"/>
        <family val="2"/>
      </rPr>
      <t>the value of avoided risks</t>
    </r>
  </si>
  <si>
    <t>GHG Protocol – Scope 2 Guidance</t>
  </si>
  <si>
    <t>GHG Protocol – Scope 3 Calculation Guidance</t>
  </si>
  <si>
    <t>GHG Protocol  - Calculation Tools</t>
  </si>
  <si>
    <t>CDP – A Climate Disclosure Framework</t>
  </si>
  <si>
    <t>Greenstone Scope 3 reporting</t>
  </si>
  <si>
    <t>Quantis - Scope 3 Evaluator</t>
  </si>
  <si>
    <t>Carbon Trust – SME Carbon Calculator</t>
  </si>
  <si>
    <t>Climate Hero – personal carbon footprint</t>
  </si>
  <si>
    <t>EPA – GHG Equivalencies Calculator</t>
  </si>
  <si>
    <t>EPA - ENERGY STAR® [Building] Portfolio Manager®</t>
  </si>
  <si>
    <r>
      <t xml:space="preserve">References and Resources </t>
    </r>
    <r>
      <rPr>
        <sz val="14"/>
        <color theme="1" tint="0.249977111117893"/>
        <rFont val="Arial"/>
        <family val="2"/>
      </rPr>
      <t>to help with GHG calculations</t>
    </r>
  </si>
  <si>
    <t xml:space="preserve">Investors, lenders, and insurers need to know how climate-related risks and opportunities are likely to impact an organization’s future financial position as reflected in its income statement. This page monetizes how changes in policies, technology, and market dynamics related to climate change could lower profits, and monetizes profit increase opportunities if Project 50x30 is undertaken. </t>
  </si>
  <si>
    <t>This shows the impact on profits if action is taken (i.e., Project 50x30) to mitigate the negative impacts of climate change and capture associated opportunities.</t>
  </si>
  <si>
    <r>
      <t>Increased</t>
    </r>
    <r>
      <rPr>
        <b/>
        <sz val="14"/>
        <color theme="1" tint="0.249977111117893"/>
        <rFont val="Arial"/>
        <family val="2"/>
      </rPr>
      <t xml:space="preserve"> employee hiring</t>
    </r>
    <r>
      <rPr>
        <sz val="14"/>
        <color theme="1" tint="0.249977111117893"/>
        <rFont val="Arial"/>
        <family val="2"/>
      </rPr>
      <t xml:space="preserve"> costs.</t>
    </r>
  </si>
  <si>
    <r>
      <t xml:space="preserve">Increased </t>
    </r>
    <r>
      <rPr>
        <b/>
        <sz val="14"/>
        <color theme="1" tint="0.249977111117893"/>
        <rFont val="Arial"/>
        <family val="2"/>
      </rPr>
      <t>employee attrition</t>
    </r>
    <r>
      <rPr>
        <sz val="14"/>
        <color theme="1" tint="0.249977111117893"/>
        <rFont val="Arial"/>
        <family val="2"/>
      </rPr>
      <t xml:space="preserve"> costs.</t>
    </r>
  </si>
  <si>
    <r>
      <t xml:space="preserve">Value of reduced </t>
    </r>
    <r>
      <rPr>
        <b/>
        <sz val="14"/>
        <color theme="1" tint="0.249977111117893"/>
        <rFont val="Arial"/>
        <family val="2"/>
      </rPr>
      <t>employee engagement and  productivity.</t>
    </r>
  </si>
  <si>
    <t>The TCFD recommends disclosures of how climate-related factors are taken into account in the organization's governance, strategy, risk management, and metrics. See the Appendix A - Mapping to TCFD for how and where FICC provides the decision-useful information requested for each recommended disclosure.</t>
  </si>
  <si>
    <r>
      <t>The challenge for businesses is the uncertainty that surrounds the potential impacts of climate change. Factors that contribute to this uncertainty include: long term time horizons; unknown scale and timing of impacts; lack of clarity regarding future public polices and regulatory frameworks; and shifting customer preferences across market segments. On the other hand, failure to address this uncertainty may leave the organization vulnerable to reputational damage, unable to adapt to changing circumstances, unable to meet increased costs, or unable to capitalize on commercial opportunities to invest in products and services which respond to changing consumer demands. 
The Accounting for Sustainability (A4S) CFO Leadership Network's "Essential Guide to Managing Future Uncertainty" has practical advice on how to identify and assess the impacts of risks and emerging issues arising from macro sustainability trends like climate change.</t>
    </r>
    <r>
      <rPr>
        <vertAlign val="superscript"/>
        <sz val="14"/>
        <color theme="1" tint="0.249977111117893"/>
        <rFont val="Arial"/>
        <family val="2"/>
      </rPr>
      <t>4</t>
    </r>
    <r>
      <rPr>
        <sz val="14"/>
        <color theme="1" tint="0.249977111117893"/>
        <rFont val="Arial"/>
        <family val="2"/>
      </rPr>
      <t xml:space="preserve"> </t>
    </r>
    <r>
      <rPr>
        <b/>
        <sz val="14"/>
        <color theme="1" tint="0.249977111117893"/>
        <rFont val="Arial"/>
        <family val="2"/>
      </rPr>
      <t>A benefit of this tool is the management discussions and long-term strategic thinking that it triggers.</t>
    </r>
  </si>
  <si>
    <t>Financial Impacts of Climate Calculator (FICC) vs Financial Impacts of Climate Form (FICF)</t>
  </si>
  <si>
    <t>Financial Impacts of Climate Estimators</t>
  </si>
  <si>
    <r>
      <t xml:space="preserve">Two free, open-source tools support TCFD-recommended disclosures of potential climate change-related impacts on financial statements. Both are available from the Financial Impacts of Climate Estimators webpage, at the link below. 
The </t>
    </r>
    <r>
      <rPr>
        <b/>
        <sz val="14"/>
        <color theme="1" tint="0.249977111117893"/>
        <rFont val="Arial"/>
        <family val="2"/>
      </rPr>
      <t xml:space="preserve">Financial Impacts of Climate Form (FICF) </t>
    </r>
    <r>
      <rPr>
        <sz val="14"/>
        <color theme="1" tint="0.249977111117893"/>
        <rFont val="Arial"/>
        <family val="2"/>
      </rPr>
      <t xml:space="preserve">provides </t>
    </r>
    <r>
      <rPr>
        <i/>
        <sz val="14"/>
        <color theme="1" tint="0.249977111117893"/>
        <rFont val="Arial"/>
        <family val="2"/>
      </rPr>
      <t>qualitative</t>
    </r>
    <r>
      <rPr>
        <sz val="14"/>
        <color theme="1" tint="0.249977111117893"/>
        <rFont val="Arial"/>
        <family val="2"/>
      </rPr>
      <t xml:space="preserve"> disclosures. It assesses the financial impacts as Low / Medium / High, and time horizons as Short-term / Medium-term / Long-term. The company defines the meanings of those terms in dollar ranges and time horizons, respectively.
The </t>
    </r>
    <r>
      <rPr>
        <b/>
        <sz val="14"/>
        <color theme="1" tint="0.249977111117893"/>
        <rFont val="Arial"/>
        <family val="2"/>
      </rPr>
      <t>Financial Impacts of Climate Calculator (FICC)</t>
    </r>
    <r>
      <rPr>
        <sz val="14"/>
        <color theme="1" tint="0.249977111117893"/>
        <rFont val="Arial"/>
        <family val="2"/>
      </rPr>
      <t xml:space="preserve">  ‒ this tool ‒ provides </t>
    </r>
    <r>
      <rPr>
        <i/>
        <sz val="14"/>
        <color theme="1" tint="0.249977111117893"/>
        <rFont val="Arial"/>
        <family val="2"/>
      </rPr>
      <t>quantified</t>
    </r>
    <r>
      <rPr>
        <sz val="14"/>
        <color theme="1" tint="0.249977111117893"/>
        <rFont val="Arial"/>
        <family val="2"/>
      </rPr>
      <t xml:space="preserve"> disclosures. It describes the financial impacts in dollar amounts and the time horizons in specific years. Because it uses quantified amounts, it is able to generate graphs of cash flow and profit impacts.  It also calculates the ROI / cost-benefit analysis of Project 50×30 to support the company’s decision to undertake it.</t>
    </r>
  </si>
  <si>
    <t xml:space="preserve"> Footnotes / Resources</t>
  </si>
  <si>
    <r>
      <t xml:space="preserve">The latest TCFD guidance advises, "After assessing its exposure to climate-related risks and opportunities, an organization needs to choose </t>
    </r>
    <r>
      <rPr>
        <i/>
        <sz val="14"/>
        <color theme="1" tint="0.249977111117893"/>
        <rFont val="Arial"/>
        <family val="2"/>
      </rPr>
      <t xml:space="preserve">how to respond </t>
    </r>
    <r>
      <rPr>
        <sz val="14"/>
        <color theme="1" tint="0.249977111117893"/>
        <rFont val="Arial"/>
        <family val="2"/>
      </rPr>
      <t xml:space="preserve">to the identified risks and opportunities, including: the risk management </t>
    </r>
    <r>
      <rPr>
        <i/>
        <sz val="14"/>
        <color theme="1" tint="0.249977111117893"/>
        <rFont val="Arial"/>
        <family val="2"/>
      </rPr>
      <t>actions</t>
    </r>
    <r>
      <rPr>
        <sz val="14"/>
        <color theme="1" tint="0.249977111117893"/>
        <rFont val="Arial"/>
        <family val="2"/>
      </rPr>
      <t xml:space="preserve"> it plans to undertake (i.e., accept, avoid, pursue, reduce, or share/transfer); capital expenditures (CapEx) on or financing towards new technology or facilities that may be warranted; and R&amp;D expenditures that may be necessary."</t>
    </r>
    <r>
      <rPr>
        <vertAlign val="superscript"/>
        <sz val="14"/>
        <color theme="1" tint="0.249977111117893"/>
        <rFont val="Arial"/>
        <family val="2"/>
      </rPr>
      <t>1</t>
    </r>
    <r>
      <rPr>
        <sz val="14"/>
        <color theme="1" tint="0.249977111117893"/>
        <rFont val="Arial"/>
        <family val="2"/>
      </rPr>
      <t xml:space="preserve"> This page provides a high-level description of the collection of actions that the company will undertake under "Project 50x30" to mitigate risks and capture opportunities, as it reduces its GHGs 50% by 2030.</t>
    </r>
  </si>
  <si>
    <r>
      <rPr>
        <sz val="14"/>
        <color theme="1" tint="0.249977111117893"/>
        <rFont val="Arial"/>
        <family val="2"/>
      </rPr>
      <t>The list is a superset of potential sub-projects in Project 50x30 to reduce the company's Scope 1, Scope 2 and Scope 3 emissions, mitigate climate-related risks and capture climate-related opportunities.</t>
    </r>
    <r>
      <rPr>
        <i/>
        <sz val="14"/>
        <color theme="1" tint="0.249977111117893"/>
        <rFont val="Arial"/>
        <family val="2"/>
      </rPr>
      <t xml:space="preserve">
Check all that are would be good candidates for your organization to undertake, especially in the short-term. Check or uncheck the sample checks appropriately</t>
    </r>
  </si>
  <si>
    <t>Improve energy use efficiency / conservation</t>
  </si>
  <si>
    <t>Use waste heat recovery systems or combined heat and power units</t>
  </si>
  <si>
    <t xml:space="preserve">Relocate or harden company facilities against severe weather events </t>
  </si>
  <si>
    <t xml:space="preserve">Move to new net-zero buildings / facilities </t>
  </si>
  <si>
    <t xml:space="preserve">Purchase renewable energy certificates (RECs) for electricity and natural gas (e.g., Green Electricity and Green Natural Gas from Bullfrog Power)   </t>
  </si>
  <si>
    <t>(‒ Subsidies, grants, rebates, tax breaks and other incentives )</t>
  </si>
  <si>
    <t>"Implementing the Recommendations of the Task Force on Climate-related Financial Disclosures," Updates to the 2017 Annex, TCFD, October 2021. Appendix 1</t>
  </si>
  <si>
    <t xml:space="preserve">Reconfigure supply chains to use suppliers and transportation logistics with lower GHG emissions </t>
  </si>
  <si>
    <t>Reduce emissions from employee commuting and business travel (e.g., teleworking, virtual meetings, virtual conferences)</t>
  </si>
  <si>
    <t>Implement carbon capture and storage (CCS) technology</t>
  </si>
  <si>
    <t>Engage employees in the organization's race to net-zero.</t>
  </si>
  <si>
    <t>Convert from fossil fuels to biofuels or green hydrogen to power industrial processes or transportation</t>
  </si>
  <si>
    <t xml:space="preserve">Retrofit building (e.g., heat pumps, solar panels, insulation, green roofs, net-zero HVAC systems) </t>
  </si>
  <si>
    <t>Do mergers and acquisitions that will lower the company carbon footprint</t>
  </si>
  <si>
    <t xml:space="preserve">Purchase renewable energy certificates (RECs) for electricity and natural gas </t>
  </si>
  <si>
    <t xml:space="preserve">Retrofit buildings (e.g., heat pumps, solar panels, insulation, green roofs, net-zero HVAC systems) </t>
  </si>
  <si>
    <r>
      <t xml:space="preserve">Use net-zero procurement to engage suppliers in reducing </t>
    </r>
    <r>
      <rPr>
        <i/>
        <sz val="14"/>
        <color theme="1" tint="0.249977111117893"/>
        <rFont val="Arial"/>
        <family val="2"/>
      </rPr>
      <t>their</t>
    </r>
    <r>
      <rPr>
        <sz val="14"/>
        <color theme="1" tint="0.249977111117893"/>
        <rFont val="Arial"/>
        <family val="2"/>
      </rPr>
      <t xml:space="preserve"> Scope 1, 2, and 3 GHG emissions</t>
    </r>
  </si>
  <si>
    <t xml:space="preserve">Reconfigure supply chains to use suppliers and transportation logistics with lower GHG emissions  </t>
  </si>
  <si>
    <r>
      <t xml:space="preserve">Help </t>
    </r>
    <r>
      <rPr>
        <i/>
        <sz val="14"/>
        <color theme="1" tint="0.249977111117893"/>
        <rFont val="Arial"/>
        <family val="2"/>
      </rPr>
      <t xml:space="preserve">suppliers </t>
    </r>
    <r>
      <rPr>
        <sz val="14"/>
        <color theme="1" tint="0.249977111117893"/>
        <rFont val="Arial"/>
        <family val="2"/>
      </rPr>
      <t xml:space="preserve">reduce </t>
    </r>
    <r>
      <rPr>
        <i/>
        <sz val="14"/>
        <color theme="1" tint="0.249977111117893"/>
        <rFont val="Arial"/>
        <family val="2"/>
      </rPr>
      <t>their</t>
    </r>
    <r>
      <rPr>
        <sz val="14"/>
        <color theme="1" tint="0.249977111117893"/>
        <rFont val="Arial"/>
        <family val="2"/>
      </rPr>
      <t xml:space="preserve"> Scope 1, 2 and 3 GHG emissions (i.e., help suppliers take these actions)</t>
    </r>
  </si>
  <si>
    <r>
      <t xml:space="preserve">Help suppliers reduce </t>
    </r>
    <r>
      <rPr>
        <i/>
        <sz val="14"/>
        <color theme="1" tint="0.249977111117893"/>
        <rFont val="Arial"/>
        <family val="2"/>
      </rPr>
      <t xml:space="preserve">their </t>
    </r>
    <r>
      <rPr>
        <sz val="14"/>
        <color theme="1" tint="0.249977111117893"/>
        <rFont val="Arial"/>
        <family val="2"/>
      </rPr>
      <t xml:space="preserve">Scope 1, 2 and 3 GHG emissions </t>
    </r>
  </si>
  <si>
    <t>Reduce the carbon footprint and improve the energy efficiency of the company's products and services</t>
  </si>
  <si>
    <t>Reduce emissions from employee commuting and business travel (e.g., teleworking, virtual meetings)</t>
  </si>
  <si>
    <t>Capital needed for selected 
Scope 3 reduction sub-projects</t>
  </si>
  <si>
    <t>Capital needed for selected 
Scope 2 reduction sub-projects</t>
  </si>
  <si>
    <t>Capital needed for selected 
Scope 1 reduction sub-projects</t>
  </si>
  <si>
    <t xml:space="preserve">This is an estimate of the amount of capital investment required for Project 50x30 to reduce GHG emissions by 50% by 2030, mitigate climate-related risks and capture climate-related opportunities. The capital is required for the projects checked above. The allocated amounts are spread across eight years. </t>
  </si>
  <si>
    <r>
      <rPr>
        <b/>
        <sz val="13"/>
        <color theme="1"/>
        <rFont val="Calibri"/>
        <family val="2"/>
        <scheme val="minor"/>
      </rPr>
      <t xml:space="preserve">Terms of Use
</t>
    </r>
    <r>
      <rPr>
        <sz val="12"/>
        <color theme="1"/>
        <rFont val="Calibri"/>
        <family val="2"/>
        <scheme val="minor"/>
      </rPr>
      <t xml:space="preserve">This tool was developed by Bob Willard / Sustainability Advantage. It is freely available from the sustainabilityadvantage.com website. The tool is published under a Creative Commons-Attribution ShareAlike 4.0 International license. That is, users are free to share (copy and redistribute the material in any medium or format) and adapt (remix, transform, and build upon) the material for any purpose, even commercially, with appropriate attribution.
Use of the tool is at the user's own risk. Sustainability Advantage shall accept no liability in respect of any business, lending, or investment decisions which users choose to base in whole or in part on the use of this tool or its output. 
</t>
    </r>
    <r>
      <rPr>
        <b/>
        <sz val="12"/>
        <color theme="1"/>
        <rFont val="Calibri"/>
        <family val="2"/>
        <scheme val="minor"/>
      </rPr>
      <t>Feedback:</t>
    </r>
    <r>
      <rPr>
        <sz val="12"/>
        <color theme="1"/>
        <rFont val="Calibri"/>
        <family val="2"/>
        <scheme val="minor"/>
      </rPr>
      <t xml:space="preserve"> The tool is being continuously improved. Your suggestions are welcome. Please send your ideas to the email below. Thanks.</t>
    </r>
  </si>
  <si>
    <t>bobwillard@sustainabilityadvantage.com</t>
  </si>
  <si>
    <r>
      <t xml:space="preserve">Financial Impacts of Climate Calculator (FICC) </t>
    </r>
    <r>
      <rPr>
        <b/>
        <sz val="12"/>
        <color theme="0"/>
        <rFont val="Arial"/>
        <family val="2"/>
      </rPr>
      <t>v5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</si>
</sst>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_);\(&quot;$&quot;#,##0\)"/>
    <numFmt numFmtId="165" formatCode="_(&quot;$&quot;* #,##0.00_);_(&quot;$&quot;* \(#,##0.00\);_(&quot;$&quot;* &quot;-&quot;??_);_(@_)"/>
    <numFmt numFmtId="166" formatCode="&quot;$&quot;#,##0"/>
    <numFmt numFmtId="167" formatCode="[$$-409]#,##0"/>
    <numFmt numFmtId="168" formatCode="#,##0.0"/>
    <numFmt numFmtId="169" formatCode="[$$-409]#,##0.00"/>
    <numFmt numFmtId="170" formatCode="0.0%"/>
    <numFmt numFmtId="171" formatCode="_(* #,##0.00_);_(* \(#,##0.00\);_(* &quot;-&quot;??_);_(@_)"/>
  </numFmts>
  <fonts count="67" x14ac:knownFonts="1">
    <font>
      <sz val="11"/>
      <color theme="1"/>
      <name val="Calibri"/>
      <family val="2"/>
      <scheme val="minor"/>
    </font>
    <font>
      <sz val="12"/>
      <color theme="1" tint="0.249977111117893"/>
      <name val="Arial"/>
      <family val="2"/>
    </font>
    <font>
      <b/>
      <sz val="12"/>
      <color theme="1" tint="0.249977111117893"/>
      <name val="Arial"/>
      <family val="2"/>
    </font>
    <font>
      <u/>
      <sz val="11"/>
      <color theme="10"/>
      <name val="Calibri"/>
      <family val="2"/>
      <scheme val="minor"/>
    </font>
    <font>
      <sz val="12"/>
      <name val="Arial"/>
      <family val="2"/>
    </font>
    <font>
      <sz val="11"/>
      <color theme="1"/>
      <name val="Calibri"/>
      <family val="2"/>
      <scheme val="minor"/>
    </font>
    <font>
      <sz val="12"/>
      <color theme="1"/>
      <name val="Arial"/>
      <family val="2"/>
    </font>
    <font>
      <sz val="11"/>
      <color theme="0"/>
      <name val="Arial"/>
      <family val="2"/>
    </font>
    <font>
      <sz val="10"/>
      <color theme="1" tint="0.249977111117893"/>
      <name val="Arial"/>
      <family val="2"/>
    </font>
    <font>
      <sz val="12"/>
      <color theme="1"/>
      <name val="Calibri"/>
      <family val="2"/>
      <scheme val="minor"/>
    </font>
    <font>
      <b/>
      <sz val="18"/>
      <color theme="0"/>
      <name val="Arial"/>
      <family val="2"/>
    </font>
    <font>
      <b/>
      <sz val="14"/>
      <color theme="0"/>
      <name val="Arial"/>
      <family val="2"/>
    </font>
    <font>
      <sz val="11"/>
      <color theme="1"/>
      <name val="Franklin Gothic Book"/>
      <family val="2"/>
    </font>
    <font>
      <i/>
      <sz val="12"/>
      <color theme="1" tint="0.249977111117893"/>
      <name val="Arial"/>
      <family val="2"/>
    </font>
    <font>
      <sz val="12"/>
      <color theme="0"/>
      <name val="Arial"/>
      <family val="2"/>
    </font>
    <font>
      <b/>
      <i/>
      <sz val="12"/>
      <color theme="1" tint="0.249977111117893"/>
      <name val="Arial"/>
      <family val="2"/>
    </font>
    <font>
      <sz val="14"/>
      <color theme="1"/>
      <name val="Arial"/>
      <family val="2"/>
    </font>
    <font>
      <sz val="11"/>
      <color theme="1"/>
      <name val="Arial"/>
      <family val="2"/>
    </font>
    <font>
      <sz val="11"/>
      <color theme="1" tint="0.249977111117893"/>
      <name val="Arial"/>
      <family val="2"/>
    </font>
    <font>
      <b/>
      <sz val="14"/>
      <color theme="1" tint="0.249977111117893"/>
      <name val="Arial"/>
      <family val="2"/>
    </font>
    <font>
      <sz val="14"/>
      <color theme="1" tint="0.249977111117893"/>
      <name val="Arial"/>
      <family val="2"/>
    </font>
    <font>
      <vertAlign val="superscript"/>
      <sz val="14"/>
      <color theme="1" tint="0.249977111117893"/>
      <name val="Arial"/>
      <family val="2"/>
    </font>
    <font>
      <b/>
      <i/>
      <sz val="14"/>
      <color theme="1" tint="0.249977111117893"/>
      <name val="Arial"/>
      <family val="2"/>
    </font>
    <font>
      <sz val="10"/>
      <color indexed="81"/>
      <name val="Arial"/>
      <family val="2"/>
    </font>
    <font>
      <i/>
      <sz val="14"/>
      <color theme="1" tint="0.249977111117893"/>
      <name val="Arial"/>
      <family val="2"/>
    </font>
    <font>
      <u/>
      <sz val="12"/>
      <color theme="10"/>
      <name val="Calibri"/>
      <family val="2"/>
      <scheme val="minor"/>
    </font>
    <font>
      <u/>
      <sz val="12"/>
      <color theme="1" tint="0.249977111117893"/>
      <name val="Arial"/>
      <family val="2"/>
    </font>
    <font>
      <u/>
      <sz val="12"/>
      <color theme="10"/>
      <name val="Arial"/>
      <family val="2"/>
    </font>
    <font>
      <sz val="14"/>
      <color theme="1" tint="0.249977111117893"/>
      <name val="Franklin Gothic Book"/>
      <family val="2"/>
    </font>
    <font>
      <vertAlign val="superscript"/>
      <sz val="12"/>
      <color theme="1" tint="0.249977111117893"/>
      <name val="Arial"/>
      <family val="2"/>
    </font>
    <font>
      <u/>
      <sz val="14"/>
      <color theme="10"/>
      <name val="Calibri"/>
      <family val="2"/>
      <scheme val="minor"/>
    </font>
    <font>
      <u/>
      <sz val="11"/>
      <color theme="10"/>
      <name val="Arial"/>
      <family val="2"/>
    </font>
    <font>
      <i/>
      <sz val="10"/>
      <color theme="1" tint="0.249977111117893"/>
      <name val="Arial"/>
      <family val="2"/>
    </font>
    <font>
      <sz val="14"/>
      <color rgb="FF3F3F3F"/>
      <name val="Arial"/>
      <family val="2"/>
    </font>
    <font>
      <i/>
      <sz val="12"/>
      <color rgb="FF3F3F3F"/>
      <name val="Arial"/>
      <family val="2"/>
    </font>
    <font>
      <sz val="8"/>
      <color rgb="FF4C4C4C"/>
      <name val="Arial"/>
      <family val="2"/>
    </font>
    <font>
      <b/>
      <sz val="16"/>
      <color theme="0"/>
      <name val="Arial"/>
      <family val="2"/>
    </font>
    <font>
      <vertAlign val="superscript"/>
      <sz val="14"/>
      <color theme="1"/>
      <name val="Arial"/>
      <family val="2"/>
    </font>
    <font>
      <b/>
      <sz val="18"/>
      <color theme="1" tint="0.249977111117893"/>
      <name val="Arial"/>
      <family val="2"/>
    </font>
    <font>
      <b/>
      <sz val="10"/>
      <color indexed="81"/>
      <name val="Arial"/>
      <family val="2"/>
    </font>
    <font>
      <i/>
      <sz val="10"/>
      <color indexed="81"/>
      <name val="Arial"/>
      <family val="2"/>
    </font>
    <font>
      <b/>
      <sz val="16"/>
      <color theme="1" tint="0.249977111117893"/>
      <name val="Arial"/>
      <family val="2"/>
    </font>
    <font>
      <b/>
      <i/>
      <sz val="16"/>
      <color theme="1" tint="0.249977111117893"/>
      <name val="Arial"/>
      <family val="2"/>
    </font>
    <font>
      <sz val="16"/>
      <color theme="1" tint="0.249977111117893"/>
      <name val="Arial"/>
      <family val="2"/>
    </font>
    <font>
      <b/>
      <sz val="12"/>
      <color theme="0"/>
      <name val="Arial"/>
      <family val="2"/>
    </font>
    <font>
      <b/>
      <sz val="12"/>
      <color theme="1"/>
      <name val="Arial"/>
      <family val="2"/>
    </font>
    <font>
      <b/>
      <sz val="12"/>
      <color rgb="FF000000"/>
      <name val="Arial"/>
      <family val="2"/>
    </font>
    <font>
      <i/>
      <sz val="12"/>
      <color theme="1"/>
      <name val="Arial"/>
      <family val="2"/>
    </font>
    <font>
      <sz val="10"/>
      <color theme="1"/>
      <name val="Arial"/>
      <family val="2"/>
    </font>
    <font>
      <sz val="14"/>
      <color theme="0"/>
      <name val="Arial"/>
      <family val="2"/>
    </font>
    <font>
      <b/>
      <i/>
      <sz val="14"/>
      <color theme="0"/>
      <name val="Arial"/>
      <family val="2"/>
    </font>
    <font>
      <sz val="14"/>
      <color theme="1" tint="0.249977111117893"/>
      <name val="Calibri"/>
      <family val="2"/>
    </font>
    <font>
      <sz val="11.2"/>
      <color theme="1" tint="0.249977111117893"/>
      <name val="Arial"/>
      <family val="2"/>
    </font>
    <font>
      <sz val="12"/>
      <color theme="1" tint="0.249977111117893"/>
      <name val="Calibri"/>
      <family val="2"/>
    </font>
    <font>
      <b/>
      <i/>
      <sz val="14"/>
      <color theme="1" tint="4.9989318521683403E-2"/>
      <name val="Arial"/>
      <family val="2"/>
    </font>
    <font>
      <sz val="14"/>
      <color theme="1" tint="4.9989318521683403E-2"/>
      <name val="Arial"/>
      <family val="2"/>
    </font>
    <font>
      <b/>
      <sz val="14"/>
      <color theme="4" tint="-0.249977111117893"/>
      <name val="Arial"/>
      <family val="2"/>
    </font>
    <font>
      <b/>
      <i/>
      <sz val="14"/>
      <color theme="4" tint="-0.249977111117893"/>
      <name val="Arial"/>
      <family val="2"/>
    </font>
    <font>
      <b/>
      <sz val="14"/>
      <color theme="1" tint="4.9989318521683403E-2"/>
      <name val="Arial"/>
      <family val="2"/>
    </font>
    <font>
      <i/>
      <sz val="14"/>
      <color theme="1" tint="4.9989318521683403E-2"/>
      <name val="Arial"/>
      <family val="2"/>
    </font>
    <font>
      <sz val="14"/>
      <color theme="1"/>
      <name val="Script MT Bold"/>
      <family val="4"/>
    </font>
    <font>
      <sz val="18"/>
      <color theme="1" tint="0.249977111117893"/>
      <name val="Webdings"/>
      <family val="1"/>
      <charset val="2"/>
    </font>
    <font>
      <sz val="13"/>
      <color theme="1"/>
      <name val="Calibri"/>
      <family val="2"/>
      <scheme val="minor"/>
    </font>
    <font>
      <b/>
      <sz val="13"/>
      <color theme="1"/>
      <name val="Calibri"/>
      <family val="2"/>
      <scheme val="minor"/>
    </font>
    <font>
      <b/>
      <sz val="12"/>
      <color theme="1"/>
      <name val="Calibri"/>
      <family val="2"/>
      <scheme val="minor"/>
    </font>
    <font>
      <sz val="13"/>
      <name val="Calibri"/>
      <family val="2"/>
      <scheme val="minor"/>
    </font>
    <font>
      <sz val="9"/>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theme="6" tint="-0.499984740745262"/>
        <bgColor indexed="64"/>
      </patternFill>
    </fill>
    <fill>
      <patternFill patternType="solid">
        <fgColor theme="6" tint="0.59999389629810485"/>
        <bgColor indexed="64"/>
      </patternFill>
    </fill>
    <fill>
      <patternFill patternType="solid">
        <fgColor rgb="FFFFCDCD"/>
        <bgColor indexed="64"/>
      </patternFill>
    </fill>
    <fill>
      <patternFill patternType="solid">
        <fgColor theme="6" tint="0.79998168889431442"/>
        <bgColor indexed="64"/>
      </patternFill>
    </fill>
    <fill>
      <patternFill patternType="solid">
        <fgColor theme="0"/>
        <bgColor theme="0"/>
      </patternFill>
    </fill>
    <fill>
      <patternFill patternType="solid">
        <fgColor theme="9" tint="0.79998168889431442"/>
        <bgColor indexed="64"/>
      </patternFill>
    </fill>
    <fill>
      <patternFill patternType="solid">
        <fgColor rgb="FFFFFFCC"/>
        <bgColor rgb="FFD9D9D9"/>
      </patternFill>
    </fill>
    <fill>
      <patternFill patternType="solid">
        <fgColor theme="0"/>
        <bgColor rgb="FFD9D9D9"/>
      </patternFill>
    </fill>
    <fill>
      <patternFill patternType="solid">
        <fgColor theme="7" tint="0.79998168889431442"/>
        <bgColor rgb="FFD9D9D9"/>
      </patternFill>
    </fill>
    <fill>
      <patternFill patternType="solid">
        <fgColor theme="3" tint="0.79998168889431442"/>
        <bgColor rgb="FF5F497A"/>
      </patternFill>
    </fill>
    <fill>
      <patternFill patternType="solid">
        <fgColor theme="7" tint="0.59999389629810485"/>
        <bgColor indexed="64"/>
      </patternFill>
    </fill>
  </fills>
  <borders count="76">
    <border>
      <left/>
      <right/>
      <top/>
      <bottom/>
      <diagonal/>
    </border>
    <border>
      <left style="thin">
        <color auto="1"/>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auto="1"/>
      </right>
      <top style="thin">
        <color auto="1"/>
      </top>
      <bottom/>
      <diagonal/>
    </border>
    <border>
      <left/>
      <right/>
      <top/>
      <bottom style="thin">
        <color indexed="64"/>
      </bottom>
      <diagonal/>
    </border>
    <border>
      <left/>
      <right style="thin">
        <color auto="1"/>
      </right>
      <top style="thin">
        <color auto="1"/>
      </top>
      <bottom style="thin">
        <color auto="1"/>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dashed">
        <color indexed="64"/>
      </left>
      <right style="dashed">
        <color indexed="64"/>
      </right>
      <top style="dashed">
        <color indexed="64"/>
      </top>
      <bottom style="thin">
        <color indexed="64"/>
      </bottom>
      <diagonal/>
    </border>
    <border>
      <left style="thin">
        <color auto="1"/>
      </left>
      <right style="thin">
        <color auto="1"/>
      </right>
      <top style="thin">
        <color auto="1"/>
      </top>
      <bottom/>
      <diagonal/>
    </border>
    <border>
      <left/>
      <right style="dashed">
        <color indexed="64"/>
      </right>
      <top style="thin">
        <color indexed="64"/>
      </top>
      <bottom style="thin">
        <color indexed="64"/>
      </bottom>
      <diagonal/>
    </border>
    <border>
      <left style="dashed">
        <color indexed="64"/>
      </left>
      <right style="dashed">
        <color indexed="64"/>
      </right>
      <top style="thin">
        <color auto="1"/>
      </top>
      <bottom/>
      <diagonal/>
    </border>
    <border>
      <left style="thin">
        <color indexed="64"/>
      </left>
      <right style="dashed">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style="thin">
        <color auto="1"/>
      </left>
      <right style="dashed">
        <color auto="1"/>
      </right>
      <top/>
      <bottom style="dashed">
        <color auto="1"/>
      </bottom>
      <diagonal/>
    </border>
    <border>
      <left style="dashed">
        <color indexed="64"/>
      </left>
      <right style="dashed">
        <color indexed="64"/>
      </right>
      <top/>
      <bottom/>
      <diagonal/>
    </border>
    <border>
      <left style="dashed">
        <color auto="1"/>
      </left>
      <right/>
      <top style="thin">
        <color indexed="64"/>
      </top>
      <bottom/>
      <diagonal/>
    </border>
    <border>
      <left style="thin">
        <color auto="1"/>
      </left>
      <right style="dashed">
        <color auto="1"/>
      </right>
      <top style="thin">
        <color auto="1"/>
      </top>
      <bottom style="dashed">
        <color auto="1"/>
      </bottom>
      <diagonal/>
    </border>
    <border>
      <left style="thin">
        <color auto="1"/>
      </left>
      <right style="dashed">
        <color auto="1"/>
      </right>
      <top style="dashed">
        <color auto="1"/>
      </top>
      <bottom style="thin">
        <color auto="1"/>
      </bottom>
      <diagonal/>
    </border>
    <border>
      <left/>
      <right/>
      <top style="dashed">
        <color indexed="64"/>
      </top>
      <bottom style="dashed">
        <color indexed="64"/>
      </bottom>
      <diagonal/>
    </border>
    <border>
      <left/>
      <right/>
      <top style="dashed">
        <color indexed="64"/>
      </top>
      <bottom style="thin">
        <color auto="1"/>
      </bottom>
      <diagonal/>
    </border>
    <border>
      <left/>
      <right/>
      <top style="thin">
        <color auto="1"/>
      </top>
      <bottom style="dashed">
        <color auto="1"/>
      </bottom>
      <diagonal/>
    </border>
    <border>
      <left/>
      <right style="dashed">
        <color indexed="64"/>
      </right>
      <top style="dashed">
        <color indexed="64"/>
      </top>
      <bottom style="dashed">
        <color indexed="64"/>
      </bottom>
      <diagonal/>
    </border>
    <border>
      <left/>
      <right style="dashed">
        <color indexed="64"/>
      </right>
      <top style="thin">
        <color indexed="64"/>
      </top>
      <bottom style="dashed">
        <color indexed="64"/>
      </bottom>
      <diagonal/>
    </border>
    <border>
      <left style="thin">
        <color auto="1"/>
      </left>
      <right/>
      <top style="thin">
        <color auto="1"/>
      </top>
      <bottom/>
      <diagonal/>
    </border>
    <border>
      <left style="thin">
        <color auto="1"/>
      </left>
      <right/>
      <top/>
      <bottom style="thin">
        <color indexed="64"/>
      </bottom>
      <diagonal/>
    </border>
    <border>
      <left/>
      <right style="thin">
        <color auto="1"/>
      </right>
      <top/>
      <bottom style="thin">
        <color indexed="64"/>
      </bottom>
      <diagonal/>
    </border>
    <border>
      <left style="dashed">
        <color auto="1"/>
      </left>
      <right/>
      <top style="thin">
        <color auto="1"/>
      </top>
      <bottom style="thin">
        <color indexed="64"/>
      </bottom>
      <diagonal/>
    </border>
    <border>
      <left style="dashed">
        <color indexed="64"/>
      </left>
      <right style="thin">
        <color indexed="64"/>
      </right>
      <top style="thin">
        <color indexed="64"/>
      </top>
      <bottom style="thin">
        <color indexed="64"/>
      </bottom>
      <diagonal/>
    </border>
    <border>
      <left/>
      <right/>
      <top style="dashed">
        <color auto="1"/>
      </top>
      <bottom/>
      <diagonal/>
    </border>
    <border>
      <left style="dashed">
        <color indexed="64"/>
      </left>
      <right style="thin">
        <color indexed="64"/>
      </right>
      <top/>
      <bottom style="dashed">
        <color indexed="64"/>
      </bottom>
      <diagonal/>
    </border>
    <border>
      <left style="thin">
        <color auto="1"/>
      </left>
      <right style="dashed">
        <color auto="1"/>
      </right>
      <top style="dashed">
        <color auto="1"/>
      </top>
      <bottom style="dashed">
        <color auto="1"/>
      </bottom>
      <diagonal/>
    </border>
    <border>
      <left style="dashed">
        <color auto="1"/>
      </left>
      <right style="dashed">
        <color auto="1"/>
      </right>
      <top style="thin">
        <color auto="1"/>
      </top>
      <bottom style="thin">
        <color auto="1"/>
      </bottom>
      <diagonal/>
    </border>
    <border>
      <left style="dashed">
        <color indexed="64"/>
      </left>
      <right style="dashed">
        <color indexed="64"/>
      </right>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indexed="64"/>
      </top>
      <bottom/>
      <diagonal/>
    </border>
    <border>
      <left style="dashed">
        <color auto="1"/>
      </left>
      <right style="thin">
        <color auto="1"/>
      </right>
      <top style="thin">
        <color auto="1"/>
      </top>
      <bottom style="dashed">
        <color auto="1"/>
      </bottom>
      <diagonal/>
    </border>
    <border>
      <left style="dashed">
        <color auto="1"/>
      </left>
      <right style="thin">
        <color auto="1"/>
      </right>
      <top style="dashed">
        <color auto="1"/>
      </top>
      <bottom style="dashed">
        <color auto="1"/>
      </bottom>
      <diagonal/>
    </border>
    <border>
      <left style="dashed">
        <color auto="1"/>
      </left>
      <right style="thin">
        <color auto="1"/>
      </right>
      <top style="dashed">
        <color indexed="64"/>
      </top>
      <bottom/>
      <diagonal/>
    </border>
    <border>
      <left/>
      <right style="thin">
        <color auto="1"/>
      </right>
      <top style="dashed">
        <color indexed="64"/>
      </top>
      <bottom style="dashed">
        <color auto="1"/>
      </bottom>
      <diagonal/>
    </border>
    <border>
      <left style="thin">
        <color rgb="FF000000"/>
      </left>
      <right/>
      <top style="thin">
        <color rgb="FF000000"/>
      </top>
      <bottom style="thin">
        <color rgb="FF000000"/>
      </bottom>
      <diagonal/>
    </border>
    <border>
      <left style="thin">
        <color auto="1"/>
      </left>
      <right/>
      <top/>
      <bottom style="dashed">
        <color auto="1"/>
      </bottom>
      <diagonal/>
    </border>
    <border>
      <left/>
      <right/>
      <top/>
      <bottom style="dashed">
        <color auto="1"/>
      </bottom>
      <diagonal/>
    </border>
    <border>
      <left/>
      <right style="dashed">
        <color indexed="64"/>
      </right>
      <top style="dashed">
        <color auto="1"/>
      </top>
      <bottom style="thin">
        <color indexed="64"/>
      </bottom>
      <diagonal/>
    </border>
    <border>
      <left/>
      <right style="dashed">
        <color indexed="64"/>
      </right>
      <top/>
      <bottom style="thin">
        <color indexed="64"/>
      </bottom>
      <diagonal/>
    </border>
    <border>
      <left style="dashed">
        <color indexed="64"/>
      </left>
      <right/>
      <top style="dashed">
        <color indexed="64"/>
      </top>
      <bottom style="thin">
        <color indexed="64"/>
      </bottom>
      <diagonal/>
    </border>
    <border>
      <left/>
      <right style="dashed">
        <color indexed="64"/>
      </right>
      <top style="dashed">
        <color indexed="64"/>
      </top>
      <bottom/>
      <diagonal/>
    </border>
    <border>
      <left style="dashed">
        <color indexed="64"/>
      </left>
      <right/>
      <top style="dashed">
        <color indexed="64"/>
      </top>
      <bottom/>
      <diagonal/>
    </border>
    <border>
      <left style="thin">
        <color indexed="64"/>
      </left>
      <right style="thin">
        <color auto="1"/>
      </right>
      <top style="thin">
        <color indexed="64"/>
      </top>
      <bottom style="thin">
        <color auto="1"/>
      </bottom>
      <diagonal/>
    </border>
    <border>
      <left/>
      <right style="dashed">
        <color auto="1"/>
      </right>
      <top/>
      <bottom/>
      <diagonal/>
    </border>
    <border>
      <left style="dashed">
        <color auto="1"/>
      </left>
      <right/>
      <top/>
      <bottom style="dashed">
        <color auto="1"/>
      </bottom>
      <diagonal/>
    </border>
    <border>
      <left/>
      <right style="dashed">
        <color auto="1"/>
      </right>
      <top/>
      <bottom style="dashed">
        <color auto="1"/>
      </bottom>
      <diagonal/>
    </border>
    <border>
      <left style="dashed">
        <color auto="1"/>
      </left>
      <right style="thin">
        <color auto="1"/>
      </right>
      <top/>
      <bottom/>
      <diagonal/>
    </border>
    <border>
      <left/>
      <right style="thin">
        <color auto="1"/>
      </right>
      <top/>
      <bottom style="dashed">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style="dashed">
        <color auto="1"/>
      </right>
      <top/>
      <bottom/>
      <diagonal/>
    </border>
    <border>
      <left/>
      <right style="dashed">
        <color auto="1"/>
      </right>
      <top style="thin">
        <color auto="1"/>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auto="1"/>
      </left>
      <right style="thin">
        <color auto="1"/>
      </right>
      <top style="dashed">
        <color auto="1"/>
      </top>
      <bottom style="dashed">
        <color auto="1"/>
      </bottom>
      <diagonal/>
    </border>
    <border>
      <left/>
      <right style="thin">
        <color auto="1"/>
      </right>
      <top style="thin">
        <color auto="1"/>
      </top>
      <bottom style="dashed">
        <color auto="1"/>
      </bottom>
      <diagonal/>
    </border>
  </borders>
  <cellStyleXfs count="13">
    <xf numFmtId="0" fontId="0" fillId="0" borderId="0"/>
    <xf numFmtId="0" fontId="3" fillId="0" borderId="0" applyNumberForma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9" fontId="4" fillId="0" borderId="0"/>
    <xf numFmtId="165" fontId="4" fillId="0" borderId="0" applyFont="0" applyFill="0" applyBorder="0" applyAlignment="0" applyProtection="0"/>
    <xf numFmtId="9" fontId="4" fillId="0" borderId="0" applyFont="0" applyFill="0" applyBorder="0" applyAlignment="0" applyProtection="0"/>
    <xf numFmtId="0" fontId="9" fillId="0" borderId="0"/>
    <xf numFmtId="0" fontId="5" fillId="0" borderId="0"/>
    <xf numFmtId="0" fontId="25" fillId="0" borderId="0" applyNumberFormat="0" applyFill="0" applyBorder="0" applyAlignment="0" applyProtection="0"/>
    <xf numFmtId="0" fontId="17" fillId="0" borderId="0"/>
    <xf numFmtId="171" fontId="5" fillId="0" borderId="0" applyFont="0" applyFill="0" applyBorder="0" applyAlignment="0" applyProtection="0"/>
  </cellStyleXfs>
  <cellXfs count="518">
    <xf numFmtId="0" fontId="0" fillId="0" borderId="0" xfId="0"/>
    <xf numFmtId="0" fontId="17" fillId="0" borderId="0" xfId="0" applyFont="1"/>
    <xf numFmtId="0" fontId="7" fillId="0" borderId="0" xfId="0" applyFont="1"/>
    <xf numFmtId="0" fontId="6" fillId="0" borderId="0" xfId="0" applyFont="1"/>
    <xf numFmtId="0" fontId="18" fillId="2" borderId="0" xfId="0" applyFont="1" applyFill="1"/>
    <xf numFmtId="0" fontId="18" fillId="0" borderId="0" xfId="0" applyFont="1"/>
    <xf numFmtId="0" fontId="16" fillId="0" borderId="0" xfId="0" applyFont="1" applyAlignment="1">
      <alignment horizontal="left" vertical="center" wrapText="1" indent="1"/>
    </xf>
    <xf numFmtId="0" fontId="1" fillId="0" borderId="0" xfId="8" applyFont="1"/>
    <xf numFmtId="0" fontId="6" fillId="0" borderId="0" xfId="8" applyFont="1"/>
    <xf numFmtId="167" fontId="19" fillId="5" borderId="19" xfId="0" applyNumberFormat="1" applyFont="1" applyFill="1" applyBorder="1" applyAlignment="1">
      <alignment horizontal="right" vertical="center" wrapText="1" indent="1"/>
    </xf>
    <xf numFmtId="9" fontId="20" fillId="5" borderId="9" xfId="3" applyFont="1" applyFill="1" applyBorder="1" applyAlignment="1">
      <alignment horizontal="right" vertical="center" wrapText="1" indent="1"/>
    </xf>
    <xf numFmtId="0" fontId="20" fillId="6" borderId="9" xfId="8" applyFont="1" applyFill="1" applyBorder="1" applyAlignment="1">
      <alignment horizontal="left" vertical="center"/>
    </xf>
    <xf numFmtId="167" fontId="20" fillId="5" borderId="19" xfId="0" applyNumberFormat="1" applyFont="1" applyFill="1" applyBorder="1" applyAlignment="1">
      <alignment horizontal="right" vertical="center" wrapText="1" indent="1"/>
    </xf>
    <xf numFmtId="167" fontId="20" fillId="5" borderId="11" xfId="0" applyNumberFormat="1" applyFont="1" applyFill="1" applyBorder="1" applyAlignment="1">
      <alignment horizontal="right" vertical="center" wrapText="1" indent="1"/>
    </xf>
    <xf numFmtId="0" fontId="20" fillId="0" borderId="0" xfId="0" applyFont="1" applyAlignment="1">
      <alignment horizontal="left" vertical="center" wrapText="1" indent="1"/>
    </xf>
    <xf numFmtId="0" fontId="1" fillId="0" borderId="0" xfId="0" applyFont="1" applyAlignment="1">
      <alignment vertical="center"/>
    </xf>
    <xf numFmtId="9" fontId="1" fillId="7" borderId="9" xfId="0" applyNumberFormat="1" applyFont="1" applyFill="1" applyBorder="1" applyAlignment="1">
      <alignment horizontal="right" vertical="center" indent="1"/>
    </xf>
    <xf numFmtId="164" fontId="1" fillId="5" borderId="9" xfId="2" applyNumberFormat="1" applyFont="1" applyFill="1" applyBorder="1" applyAlignment="1">
      <alignment horizontal="right" vertical="center" indent="1"/>
    </xf>
    <xf numFmtId="164" fontId="1" fillId="5" borderId="49" xfId="2" applyNumberFormat="1" applyFont="1" applyFill="1" applyBorder="1" applyAlignment="1">
      <alignment horizontal="right" vertical="center" indent="1"/>
    </xf>
    <xf numFmtId="0" fontId="18" fillId="0" borderId="0" xfId="0" applyFont="1" applyAlignment="1">
      <alignment horizontal="left" vertical="center" indent="1"/>
    </xf>
    <xf numFmtId="168" fontId="19" fillId="5" borderId="9" xfId="4" quotePrefix="1" applyNumberFormat="1" applyFont="1" applyFill="1" applyBorder="1" applyAlignment="1">
      <alignment horizontal="right" vertical="center" indent="1"/>
    </xf>
    <xf numFmtId="3" fontId="1" fillId="2" borderId="9" xfId="0" applyNumberFormat="1" applyFont="1" applyFill="1" applyBorder="1" applyAlignment="1">
      <alignment horizontal="center" vertical="center" wrapText="1"/>
    </xf>
    <xf numFmtId="167" fontId="19" fillId="5" borderId="19" xfId="0" applyNumberFormat="1" applyFont="1" applyFill="1" applyBorder="1" applyAlignment="1">
      <alignment horizontal="right" vertical="center" indent="1"/>
    </xf>
    <xf numFmtId="9" fontId="20" fillId="7" borderId="19" xfId="0" applyNumberFormat="1" applyFont="1" applyFill="1" applyBorder="1" applyAlignment="1">
      <alignment horizontal="right" vertical="center" indent="1"/>
    </xf>
    <xf numFmtId="167" fontId="2" fillId="5" borderId="22" xfId="0" applyNumberFormat="1" applyFont="1" applyFill="1" applyBorder="1" applyAlignment="1">
      <alignment horizontal="right" vertical="center" indent="1"/>
    </xf>
    <xf numFmtId="164" fontId="2" fillId="5" borderId="22" xfId="2" applyNumberFormat="1" applyFont="1" applyFill="1" applyBorder="1" applyAlignment="1">
      <alignment horizontal="right" vertical="center" indent="1"/>
    </xf>
    <xf numFmtId="164" fontId="2" fillId="5" borderId="47" xfId="2" applyNumberFormat="1" applyFont="1" applyFill="1" applyBorder="1" applyAlignment="1">
      <alignment horizontal="right" vertical="center" indent="1"/>
    </xf>
    <xf numFmtId="164" fontId="1" fillId="5" borderId="16" xfId="2" applyNumberFormat="1" applyFont="1" applyFill="1" applyBorder="1" applyAlignment="1">
      <alignment horizontal="right" vertical="center" indent="1"/>
    </xf>
    <xf numFmtId="164" fontId="1" fillId="5" borderId="48" xfId="2" applyNumberFormat="1" applyFont="1" applyFill="1" applyBorder="1" applyAlignment="1">
      <alignment horizontal="right" vertical="center" indent="1"/>
    </xf>
    <xf numFmtId="0" fontId="17" fillId="0" borderId="0" xfId="9" applyFont="1"/>
    <xf numFmtId="0" fontId="18" fillId="0" borderId="0" xfId="9" applyFont="1"/>
    <xf numFmtId="0" fontId="1" fillId="0" borderId="0" xfId="8" applyFont="1" applyAlignment="1">
      <alignment horizontal="left" vertical="center" wrapText="1" indent="1"/>
    </xf>
    <xf numFmtId="0" fontId="26" fillId="0" borderId="0" xfId="10" applyFont="1" applyBorder="1" applyAlignment="1">
      <alignment horizontal="left" vertical="center" wrapText="1" indent="1"/>
    </xf>
    <xf numFmtId="0" fontId="27" fillId="0" borderId="0" xfId="1" applyFont="1" applyFill="1" applyBorder="1" applyAlignment="1">
      <alignment horizontal="center" vertical="center" wrapText="1"/>
    </xf>
    <xf numFmtId="0" fontId="1" fillId="0" borderId="0" xfId="9" applyFont="1"/>
    <xf numFmtId="0" fontId="12" fillId="0" borderId="0" xfId="0" applyFont="1"/>
    <xf numFmtId="0" fontId="27" fillId="0" borderId="0" xfId="1" applyFont="1" applyFill="1" applyAlignment="1">
      <alignment horizontal="center" vertical="center"/>
    </xf>
    <xf numFmtId="0" fontId="29" fillId="2" borderId="0" xfId="0" applyFont="1" applyFill="1" applyAlignment="1">
      <alignment vertical="center"/>
    </xf>
    <xf numFmtId="0" fontId="20" fillId="6" borderId="9" xfId="8" applyFont="1" applyFill="1" applyBorder="1" applyAlignment="1">
      <alignment horizontal="center" vertical="center"/>
    </xf>
    <xf numFmtId="0" fontId="20" fillId="6" borderId="16" xfId="8" applyFont="1" applyFill="1" applyBorder="1" applyAlignment="1">
      <alignment horizontal="center" vertical="center"/>
    </xf>
    <xf numFmtId="0" fontId="20" fillId="6" borderId="19" xfId="8" applyFont="1" applyFill="1" applyBorder="1" applyAlignment="1">
      <alignment horizontal="center" vertical="center"/>
    </xf>
    <xf numFmtId="0" fontId="20" fillId="2" borderId="12" xfId="0" applyFont="1" applyFill="1" applyBorder="1" applyAlignment="1">
      <alignment horizontal="left" vertical="center" wrapText="1" indent="1"/>
    </xf>
    <xf numFmtId="0" fontId="20" fillId="2" borderId="14" xfId="0" applyFont="1" applyFill="1" applyBorder="1" applyAlignment="1">
      <alignment horizontal="left" vertical="center" wrapText="1" indent="1"/>
    </xf>
    <xf numFmtId="0" fontId="33" fillId="12" borderId="52" xfId="11" applyFont="1" applyFill="1" applyBorder="1" applyAlignment="1">
      <alignment horizontal="left" vertical="center" wrapText="1" indent="1"/>
    </xf>
    <xf numFmtId="0" fontId="20" fillId="12" borderId="52" xfId="11" applyFont="1" applyFill="1" applyBorder="1" applyAlignment="1">
      <alignment horizontal="left" vertical="center" wrapText="1" indent="1"/>
    </xf>
    <xf numFmtId="0" fontId="35" fillId="0" borderId="0" xfId="0" applyFont="1"/>
    <xf numFmtId="166" fontId="28" fillId="7" borderId="39" xfId="0" applyNumberFormat="1" applyFont="1" applyFill="1" applyBorder="1" applyAlignment="1" applyProtection="1">
      <alignment horizontal="right" vertical="center" wrapText="1" indent="1"/>
      <protection locked="0"/>
    </xf>
    <xf numFmtId="3" fontId="28" fillId="7" borderId="3" xfId="0" applyNumberFormat="1" applyFont="1" applyFill="1" applyBorder="1" applyAlignment="1" applyProtection="1">
      <alignment horizontal="left" vertical="center" wrapText="1" indent="1"/>
      <protection locked="0"/>
    </xf>
    <xf numFmtId="170" fontId="28" fillId="0" borderId="0" xfId="0" applyNumberFormat="1" applyFont="1" applyAlignment="1" applyProtection="1">
      <alignment horizontal="center" vertical="center" wrapText="1"/>
      <protection locked="0"/>
    </xf>
    <xf numFmtId="0" fontId="6" fillId="2" borderId="2" xfId="0" applyFont="1" applyFill="1" applyBorder="1" applyAlignment="1">
      <alignment horizontal="left" vertical="center" wrapText="1" indent="1"/>
    </xf>
    <xf numFmtId="167" fontId="1" fillId="7" borderId="9" xfId="0" applyNumberFormat="1" applyFont="1" applyFill="1" applyBorder="1" applyAlignment="1">
      <alignment horizontal="right" vertical="center" wrapText="1" indent="1"/>
    </xf>
    <xf numFmtId="0" fontId="19" fillId="2" borderId="43" xfId="0" applyFont="1" applyFill="1" applyBorder="1" applyAlignment="1">
      <alignment horizontal="right" vertical="center" indent="1"/>
    </xf>
    <xf numFmtId="0" fontId="8" fillId="2" borderId="60" xfId="0" applyFont="1" applyFill="1" applyBorder="1" applyAlignment="1">
      <alignment horizontal="center" vertical="center" wrapText="1"/>
    </xf>
    <xf numFmtId="0" fontId="8" fillId="2" borderId="20" xfId="0" applyFont="1" applyFill="1" applyBorder="1" applyAlignment="1">
      <alignment horizontal="center" vertical="center" wrapText="1"/>
    </xf>
    <xf numFmtId="166" fontId="1" fillId="2" borderId="20" xfId="0" applyNumberFormat="1" applyFont="1" applyFill="1" applyBorder="1" applyAlignment="1">
      <alignment horizontal="center" vertical="center" wrapText="1"/>
    </xf>
    <xf numFmtId="0" fontId="1" fillId="2" borderId="44" xfId="0" applyFont="1" applyFill="1" applyBorder="1" applyAlignment="1">
      <alignment horizontal="center" vertical="center" wrapText="1"/>
    </xf>
    <xf numFmtId="166" fontId="1" fillId="2" borderId="44" xfId="0" applyNumberFormat="1" applyFont="1" applyFill="1" applyBorder="1" applyAlignment="1">
      <alignment horizontal="center" vertical="center" wrapText="1"/>
    </xf>
    <xf numFmtId="0" fontId="1" fillId="0" borderId="0" xfId="0" applyFont="1" applyAlignment="1">
      <alignment horizontal="left" vertical="center" wrapText="1" indent="1"/>
    </xf>
    <xf numFmtId="0" fontId="6" fillId="6" borderId="8" xfId="8" applyFont="1" applyFill="1" applyBorder="1" applyAlignment="1">
      <alignment horizontal="left" vertical="center"/>
    </xf>
    <xf numFmtId="9" fontId="6" fillId="0" borderId="0" xfId="8" applyNumberFormat="1" applyFont="1"/>
    <xf numFmtId="0" fontId="6" fillId="6" borderId="49" xfId="8" applyFont="1" applyFill="1" applyBorder="1" applyAlignment="1">
      <alignment horizontal="left" vertical="center"/>
    </xf>
    <xf numFmtId="0" fontId="6" fillId="0" borderId="1" xfId="8" applyFont="1" applyBorder="1" applyAlignment="1">
      <alignment horizontal="left" vertical="center"/>
    </xf>
    <xf numFmtId="0" fontId="45" fillId="0" borderId="0" xfId="8" applyFont="1" applyAlignment="1">
      <alignment horizontal="center" vertical="center"/>
    </xf>
    <xf numFmtId="0" fontId="44" fillId="8" borderId="66" xfId="8" applyFont="1" applyFill="1" applyBorder="1" applyAlignment="1">
      <alignment horizontal="center" vertical="center" wrapText="1"/>
    </xf>
    <xf numFmtId="9" fontId="19" fillId="5" borderId="67" xfId="8" applyNumberFormat="1" applyFont="1" applyFill="1" applyBorder="1" applyAlignment="1">
      <alignment horizontal="center" vertical="center"/>
    </xf>
    <xf numFmtId="0" fontId="6" fillId="6" borderId="38" xfId="8" applyFont="1" applyFill="1" applyBorder="1" applyAlignment="1">
      <alignment horizontal="left" vertical="center"/>
    </xf>
    <xf numFmtId="0" fontId="1" fillId="0" borderId="0" xfId="8" applyFont="1" applyAlignment="1">
      <alignment horizontal="center"/>
    </xf>
    <xf numFmtId="0" fontId="46" fillId="0" borderId="0" xfId="8" applyFont="1" applyAlignment="1">
      <alignment horizontal="center" vertical="center"/>
    </xf>
    <xf numFmtId="0" fontId="6" fillId="6" borderId="48" xfId="8" applyFont="1" applyFill="1" applyBorder="1" applyAlignment="1">
      <alignment horizontal="left" vertical="center"/>
    </xf>
    <xf numFmtId="0" fontId="20" fillId="14" borderId="43" xfId="0" applyFont="1" applyFill="1" applyBorder="1" applyAlignment="1" applyProtection="1">
      <alignment horizontal="center" vertical="center"/>
      <protection locked="0"/>
    </xf>
    <xf numFmtId="0" fontId="6" fillId="2" borderId="23" xfId="0" applyFont="1" applyFill="1" applyBorder="1" applyAlignment="1">
      <alignment horizontal="center"/>
    </xf>
    <xf numFmtId="9" fontId="19" fillId="7" borderId="9" xfId="8" applyNumberFormat="1" applyFont="1" applyFill="1" applyBorder="1" applyAlignment="1" applyProtection="1">
      <alignment horizontal="right" vertical="center" indent="1"/>
      <protection locked="0"/>
    </xf>
    <xf numFmtId="0" fontId="6" fillId="2" borderId="26" xfId="0" applyFont="1" applyFill="1" applyBorder="1" applyAlignment="1">
      <alignment horizontal="center"/>
    </xf>
    <xf numFmtId="0" fontId="20" fillId="14" borderId="23" xfId="0" applyFont="1" applyFill="1" applyBorder="1" applyAlignment="1" applyProtection="1">
      <alignment horizontal="center" vertical="center"/>
      <protection locked="0"/>
    </xf>
    <xf numFmtId="9" fontId="19" fillId="16" borderId="60" xfId="0" applyNumberFormat="1" applyFont="1" applyFill="1" applyBorder="1" applyAlignment="1">
      <alignment horizontal="center" vertical="center"/>
    </xf>
    <xf numFmtId="0" fontId="6" fillId="2" borderId="68" xfId="0" applyFont="1" applyFill="1" applyBorder="1" applyAlignment="1">
      <alignment horizontal="center"/>
    </xf>
    <xf numFmtId="0" fontId="6" fillId="6" borderId="47" xfId="8" applyFont="1" applyFill="1" applyBorder="1" applyAlignment="1">
      <alignment horizontal="left" vertical="center"/>
    </xf>
    <xf numFmtId="0" fontId="6" fillId="2" borderId="18" xfId="8" applyFont="1" applyFill="1" applyBorder="1"/>
    <xf numFmtId="0" fontId="6" fillId="7" borderId="49" xfId="8" applyFont="1" applyFill="1" applyBorder="1" applyAlignment="1">
      <alignment horizontal="center" vertical="center"/>
    </xf>
    <xf numFmtId="0" fontId="6" fillId="2" borderId="1" xfId="8" applyFont="1" applyFill="1" applyBorder="1"/>
    <xf numFmtId="0" fontId="6" fillId="7" borderId="46" xfId="8" applyFont="1" applyFill="1" applyBorder="1" applyAlignment="1">
      <alignment horizontal="center" vertical="center"/>
    </xf>
    <xf numFmtId="0" fontId="6" fillId="2" borderId="53" xfId="8" applyFont="1" applyFill="1" applyBorder="1"/>
    <xf numFmtId="0" fontId="16" fillId="2" borderId="68" xfId="0" applyFont="1" applyFill="1" applyBorder="1" applyAlignment="1">
      <alignment horizontal="center"/>
    </xf>
    <xf numFmtId="9" fontId="19" fillId="5" borderId="59" xfId="8" applyNumberFormat="1" applyFont="1" applyFill="1" applyBorder="1" applyAlignment="1">
      <alignment horizontal="right" vertical="center" indent="1"/>
    </xf>
    <xf numFmtId="0" fontId="16" fillId="2" borderId="26" xfId="0" applyFont="1" applyFill="1" applyBorder="1" applyAlignment="1">
      <alignment horizontal="center"/>
    </xf>
    <xf numFmtId="0" fontId="45" fillId="0" borderId="0" xfId="11" applyFont="1" applyAlignment="1">
      <alignment horizontal="center" vertical="center"/>
    </xf>
    <xf numFmtId="0" fontId="6" fillId="0" borderId="0" xfId="11" applyFont="1"/>
    <xf numFmtId="0" fontId="17" fillId="0" borderId="0" xfId="11"/>
    <xf numFmtId="166" fontId="18" fillId="2" borderId="60" xfId="0" applyNumberFormat="1" applyFont="1" applyFill="1" applyBorder="1" applyAlignment="1">
      <alignment horizontal="center" vertical="center" wrapText="1"/>
    </xf>
    <xf numFmtId="9" fontId="1" fillId="7" borderId="16" xfId="0" applyNumberFormat="1" applyFont="1" applyFill="1" applyBorder="1" applyAlignment="1">
      <alignment horizontal="right" vertical="center" indent="1"/>
    </xf>
    <xf numFmtId="164" fontId="1" fillId="5" borderId="19" xfId="2" applyNumberFormat="1" applyFont="1" applyFill="1" applyBorder="1" applyAlignment="1">
      <alignment horizontal="right" vertical="center" indent="1"/>
    </xf>
    <xf numFmtId="0" fontId="13" fillId="2" borderId="20" xfId="0" applyFont="1" applyFill="1" applyBorder="1" applyAlignment="1">
      <alignment horizontal="center" vertical="center" wrapText="1"/>
    </xf>
    <xf numFmtId="0" fontId="20" fillId="6" borderId="11" xfId="8" applyFont="1" applyFill="1" applyBorder="1" applyAlignment="1">
      <alignment horizontal="center" vertical="center"/>
    </xf>
    <xf numFmtId="167" fontId="1" fillId="7" borderId="19" xfId="0" applyNumberFormat="1" applyFont="1" applyFill="1" applyBorder="1" applyAlignment="1">
      <alignment horizontal="right" vertical="center" wrapText="1" indent="1"/>
    </xf>
    <xf numFmtId="0" fontId="19" fillId="2" borderId="60" xfId="0" applyFont="1" applyFill="1" applyBorder="1" applyAlignment="1">
      <alignment horizontal="right" vertical="center" indent="1"/>
    </xf>
    <xf numFmtId="9" fontId="1" fillId="7" borderId="48" xfId="0" applyNumberFormat="1" applyFont="1" applyFill="1" applyBorder="1" applyAlignment="1">
      <alignment horizontal="right" vertical="center" indent="1"/>
    </xf>
    <xf numFmtId="0" fontId="13" fillId="2" borderId="60" xfId="0" applyFont="1" applyFill="1" applyBorder="1" applyAlignment="1">
      <alignment horizontal="center" vertical="center" wrapText="1"/>
    </xf>
    <xf numFmtId="0" fontId="6" fillId="7" borderId="17" xfId="8" applyFont="1" applyFill="1" applyBorder="1" applyAlignment="1">
      <alignment horizontal="center" vertical="center"/>
    </xf>
    <xf numFmtId="0" fontId="6" fillId="7" borderId="57" xfId="8" applyFont="1" applyFill="1" applyBorder="1" applyAlignment="1">
      <alignment horizontal="center" vertical="center"/>
    </xf>
    <xf numFmtId="0" fontId="6" fillId="5" borderId="60" xfId="8" applyFont="1" applyFill="1" applyBorder="1" applyAlignment="1">
      <alignment horizontal="center" vertical="center"/>
    </xf>
    <xf numFmtId="0" fontId="6" fillId="6" borderId="50" xfId="8" applyFont="1" applyFill="1" applyBorder="1" applyAlignment="1">
      <alignment horizontal="left" vertical="center"/>
    </xf>
    <xf numFmtId="0" fontId="6" fillId="7" borderId="42" xfId="8" applyFont="1" applyFill="1" applyBorder="1" applyAlignment="1">
      <alignment horizontal="center" vertical="center"/>
    </xf>
    <xf numFmtId="0" fontId="6" fillId="7" borderId="62" xfId="8" applyFont="1" applyFill="1" applyBorder="1" applyAlignment="1">
      <alignment horizontal="center" vertical="center"/>
    </xf>
    <xf numFmtId="0" fontId="48" fillId="2" borderId="9" xfId="8" applyFont="1" applyFill="1" applyBorder="1" applyAlignment="1">
      <alignment horizontal="left" vertical="center" wrapText="1" indent="1"/>
    </xf>
    <xf numFmtId="0" fontId="6" fillId="0" borderId="0" xfId="8" applyFont="1" applyAlignment="1">
      <alignment horizontal="left" vertical="center"/>
    </xf>
    <xf numFmtId="3" fontId="20" fillId="7" borderId="9" xfId="8" applyNumberFormat="1" applyFont="1" applyFill="1" applyBorder="1" applyAlignment="1" applyProtection="1">
      <alignment horizontal="right" vertical="center" indent="1"/>
      <protection locked="0"/>
    </xf>
    <xf numFmtId="3" fontId="6" fillId="7" borderId="42" xfId="8" applyNumberFormat="1" applyFont="1" applyFill="1" applyBorder="1" applyAlignment="1">
      <alignment horizontal="right" vertical="center" wrapText="1" indent="1"/>
    </xf>
    <xf numFmtId="3" fontId="6" fillId="7" borderId="49" xfId="8" applyNumberFormat="1" applyFont="1" applyFill="1" applyBorder="1" applyAlignment="1">
      <alignment horizontal="right" vertical="center" wrapText="1" indent="1"/>
    </xf>
    <xf numFmtId="3" fontId="6" fillId="7" borderId="46" xfId="8" applyNumberFormat="1" applyFont="1" applyFill="1" applyBorder="1" applyAlignment="1">
      <alignment horizontal="right" vertical="center" wrapText="1" indent="1"/>
    </xf>
    <xf numFmtId="0" fontId="1" fillId="7" borderId="0" xfId="0" applyFont="1" applyFill="1" applyAlignment="1" applyProtection="1">
      <alignment horizontal="left" vertical="center" wrapText="1" indent="1"/>
      <protection locked="0"/>
    </xf>
    <xf numFmtId="0" fontId="6" fillId="5" borderId="20" xfId="8" applyFont="1" applyFill="1" applyBorder="1" applyAlignment="1">
      <alignment horizontal="center" vertical="center"/>
    </xf>
    <xf numFmtId="3" fontId="6" fillId="5" borderId="20" xfId="8" applyNumberFormat="1" applyFont="1" applyFill="1" applyBorder="1" applyAlignment="1">
      <alignment horizontal="right" vertical="center" indent="1"/>
    </xf>
    <xf numFmtId="0" fontId="20" fillId="0" borderId="1" xfId="0" applyFont="1" applyBorder="1" applyAlignment="1">
      <alignment horizontal="left" vertical="center" wrapText="1" indent="1"/>
    </xf>
    <xf numFmtId="0" fontId="17" fillId="0" borderId="1" xfId="0" applyFont="1" applyBorder="1"/>
    <xf numFmtId="0" fontId="1" fillId="0" borderId="1" xfId="8" applyFont="1" applyBorder="1" applyAlignment="1">
      <alignment horizontal="right" vertical="center" indent="1"/>
    </xf>
    <xf numFmtId="0" fontId="1" fillId="0" borderId="0" xfId="8" applyFont="1" applyAlignment="1">
      <alignment horizontal="right" vertical="center" indent="1"/>
    </xf>
    <xf numFmtId="0" fontId="1" fillId="0" borderId="1" xfId="0" applyFont="1" applyBorder="1" applyAlignment="1" applyProtection="1">
      <alignment horizontal="left" vertical="center" wrapText="1" indent="1"/>
      <protection locked="0"/>
    </xf>
    <xf numFmtId="0" fontId="1" fillId="0" borderId="0" xfId="0" applyFont="1" applyAlignment="1" applyProtection="1">
      <alignment horizontal="left" vertical="center" wrapText="1" indent="1"/>
      <protection locked="0"/>
    </xf>
    <xf numFmtId="0" fontId="2" fillId="0" borderId="0" xfId="0" applyFont="1" applyAlignment="1">
      <alignment horizontal="left" vertical="center" wrapText="1" indent="1"/>
    </xf>
    <xf numFmtId="0" fontId="20" fillId="0" borderId="54" xfId="0" applyFont="1" applyBorder="1" applyAlignment="1">
      <alignment horizontal="left" vertical="center" wrapText="1" indent="1"/>
    </xf>
    <xf numFmtId="3" fontId="20" fillId="5" borderId="28" xfId="8" applyNumberFormat="1" applyFont="1" applyFill="1" applyBorder="1" applyAlignment="1">
      <alignment horizontal="right" vertical="center" indent="1"/>
    </xf>
    <xf numFmtId="0" fontId="6" fillId="6" borderId="46" xfId="8" applyFont="1" applyFill="1" applyBorder="1" applyAlignment="1">
      <alignment horizontal="left" vertical="center"/>
    </xf>
    <xf numFmtId="3" fontId="20" fillId="5" borderId="9" xfId="8" applyNumberFormat="1" applyFont="1" applyFill="1" applyBorder="1" applyAlignment="1" applyProtection="1">
      <alignment horizontal="right" vertical="center" indent="1"/>
      <protection locked="0"/>
    </xf>
    <xf numFmtId="10" fontId="20" fillId="5" borderId="9" xfId="8" applyNumberFormat="1" applyFont="1" applyFill="1" applyBorder="1" applyAlignment="1" applyProtection="1">
      <alignment horizontal="right" vertical="center" indent="1"/>
      <protection locked="0"/>
    </xf>
    <xf numFmtId="167" fontId="19" fillId="5" borderId="16" xfId="0" applyNumberFormat="1" applyFont="1" applyFill="1" applyBorder="1" applyAlignment="1">
      <alignment horizontal="right" vertical="center" indent="1"/>
    </xf>
    <xf numFmtId="164" fontId="19" fillId="5" borderId="16" xfId="2" applyNumberFormat="1" applyFont="1" applyFill="1" applyBorder="1" applyAlignment="1">
      <alignment horizontal="right" vertical="center" indent="1"/>
    </xf>
    <xf numFmtId="164" fontId="19" fillId="5" borderId="48" xfId="2" applyNumberFormat="1" applyFont="1" applyFill="1" applyBorder="1" applyAlignment="1">
      <alignment horizontal="right" vertical="center" indent="1"/>
    </xf>
    <xf numFmtId="167" fontId="19" fillId="7" borderId="16" xfId="0" applyNumberFormat="1" applyFont="1" applyFill="1" applyBorder="1" applyAlignment="1">
      <alignment horizontal="right" vertical="center" wrapText="1" indent="1"/>
    </xf>
    <xf numFmtId="170" fontId="28" fillId="5" borderId="40" xfId="0" applyNumberFormat="1" applyFont="1" applyFill="1" applyBorder="1" applyAlignment="1" applyProtection="1">
      <alignment horizontal="center" vertical="center" wrapText="1"/>
      <protection locked="0"/>
    </xf>
    <xf numFmtId="0" fontId="10" fillId="0" borderId="0" xfId="9" applyFont="1" applyAlignment="1">
      <alignment horizontal="left" vertical="center" wrapText="1" indent="1"/>
    </xf>
    <xf numFmtId="0" fontId="20" fillId="0" borderId="0" xfId="8" applyFont="1" applyAlignment="1">
      <alignment horizontal="left" vertical="center" wrapText="1" indent="1"/>
    </xf>
    <xf numFmtId="0" fontId="11" fillId="18" borderId="72" xfId="8" applyFont="1" applyFill="1" applyBorder="1" applyAlignment="1">
      <alignment horizontal="left" vertical="center" wrapText="1" indent="1"/>
    </xf>
    <xf numFmtId="0" fontId="20" fillId="2" borderId="74" xfId="8" applyFont="1" applyFill="1" applyBorder="1" applyAlignment="1">
      <alignment horizontal="left" vertical="center" wrapText="1" indent="1"/>
    </xf>
    <xf numFmtId="0" fontId="1" fillId="2" borderId="74" xfId="8" applyFont="1" applyFill="1" applyBorder="1" applyAlignment="1">
      <alignment horizontal="left" vertical="top" wrapText="1" indent="1"/>
    </xf>
    <xf numFmtId="0" fontId="1" fillId="2" borderId="74" xfId="8" applyFont="1" applyFill="1" applyBorder="1" applyAlignment="1">
      <alignment horizontal="left" vertical="center" wrapText="1" indent="1"/>
    </xf>
    <xf numFmtId="0" fontId="20" fillId="2" borderId="73" xfId="8" applyFont="1" applyFill="1" applyBorder="1" applyAlignment="1">
      <alignment horizontal="left" vertical="center" wrapText="1" indent="1"/>
    </xf>
    <xf numFmtId="0" fontId="1" fillId="2" borderId="73" xfId="8" applyFont="1" applyFill="1" applyBorder="1" applyAlignment="1">
      <alignment horizontal="left" vertical="top" wrapText="1" indent="1"/>
    </xf>
    <xf numFmtId="0" fontId="11" fillId="4" borderId="36" xfId="8" applyFont="1" applyFill="1" applyBorder="1" applyAlignment="1">
      <alignment horizontal="left" vertical="center" wrapText="1" indent="1"/>
    </xf>
    <xf numFmtId="0" fontId="1" fillId="4" borderId="6" xfId="8" applyFont="1" applyFill="1" applyBorder="1" applyAlignment="1">
      <alignment horizontal="left" vertical="center" wrapText="1" indent="1"/>
    </xf>
    <xf numFmtId="0" fontId="3" fillId="0" borderId="0" xfId="1" applyFill="1" applyBorder="1" applyAlignment="1">
      <alignment horizontal="left" vertical="center" wrapText="1"/>
    </xf>
    <xf numFmtId="0" fontId="19" fillId="2" borderId="30" xfId="0" applyFont="1" applyFill="1" applyBorder="1" applyAlignment="1">
      <alignment horizontal="right" vertical="center" wrapText="1" indent="1"/>
    </xf>
    <xf numFmtId="0" fontId="18" fillId="2" borderId="60" xfId="0" applyFont="1" applyFill="1" applyBorder="1" applyAlignment="1">
      <alignment horizontal="center" vertical="center" wrapText="1"/>
    </xf>
    <xf numFmtId="167" fontId="1" fillId="5" borderId="9" xfId="0" applyNumberFormat="1" applyFont="1" applyFill="1" applyBorder="1" applyAlignment="1">
      <alignment horizontal="right" vertical="center" indent="1"/>
    </xf>
    <xf numFmtId="167" fontId="1" fillId="5" borderId="16" xfId="0" applyNumberFormat="1" applyFont="1" applyFill="1" applyBorder="1" applyAlignment="1">
      <alignment horizontal="right" vertical="center" indent="1"/>
    </xf>
    <xf numFmtId="166" fontId="8" fillId="2" borderId="60" xfId="0" applyNumberFormat="1" applyFont="1" applyFill="1" applyBorder="1" applyAlignment="1">
      <alignment horizontal="center" vertical="center" wrapText="1"/>
    </xf>
    <xf numFmtId="0" fontId="1" fillId="6" borderId="16" xfId="8" applyFont="1" applyFill="1" applyBorder="1" applyAlignment="1">
      <alignment vertical="center"/>
    </xf>
    <xf numFmtId="0" fontId="1" fillId="6" borderId="16" xfId="8" applyFont="1" applyFill="1" applyBorder="1" applyAlignment="1">
      <alignment horizontal="left" vertical="center"/>
    </xf>
    <xf numFmtId="0" fontId="10" fillId="0" borderId="0" xfId="0" applyFont="1" applyAlignment="1">
      <alignment horizontal="left" vertical="center" wrapText="1" indent="1"/>
    </xf>
    <xf numFmtId="0" fontId="13" fillId="0" borderId="0" xfId="0" applyFont="1" applyAlignment="1">
      <alignment horizontal="left" vertical="center" wrapText="1" indent="1"/>
    </xf>
    <xf numFmtId="164" fontId="19" fillId="2" borderId="5" xfId="2" applyNumberFormat="1" applyFont="1" applyFill="1" applyBorder="1" applyAlignment="1">
      <alignment horizontal="right" vertical="center" indent="1"/>
    </xf>
    <xf numFmtId="164" fontId="19" fillId="2" borderId="6" xfId="2" applyNumberFormat="1" applyFont="1" applyFill="1" applyBorder="1" applyAlignment="1">
      <alignment horizontal="right" vertical="center" indent="1"/>
    </xf>
    <xf numFmtId="9" fontId="1" fillId="7" borderId="35" xfId="0" applyNumberFormat="1" applyFont="1" applyFill="1" applyBorder="1" applyAlignment="1">
      <alignment horizontal="right" vertical="center" indent="1"/>
    </xf>
    <xf numFmtId="164" fontId="1" fillId="5" borderId="34" xfId="2" applyNumberFormat="1" applyFont="1" applyFill="1" applyBorder="1" applyAlignment="1">
      <alignment horizontal="right" vertical="center" indent="1"/>
    </xf>
    <xf numFmtId="164" fontId="19" fillId="5" borderId="35" xfId="2" applyNumberFormat="1" applyFont="1" applyFill="1" applyBorder="1" applyAlignment="1">
      <alignment horizontal="right" vertical="center" indent="1"/>
    </xf>
    <xf numFmtId="0" fontId="1" fillId="6" borderId="48" xfId="8" applyFont="1" applyFill="1" applyBorder="1" applyAlignment="1">
      <alignment vertical="center"/>
    </xf>
    <xf numFmtId="0" fontId="1" fillId="6" borderId="49" xfId="8" applyFont="1" applyFill="1" applyBorder="1" applyAlignment="1">
      <alignment vertical="center"/>
    </xf>
    <xf numFmtId="0" fontId="1" fillId="6" borderId="46" xfId="8" applyFont="1" applyFill="1" applyBorder="1" applyAlignment="1">
      <alignment vertical="center"/>
    </xf>
    <xf numFmtId="0" fontId="20" fillId="6" borderId="48" xfId="8" applyFont="1" applyFill="1" applyBorder="1" applyAlignment="1">
      <alignment horizontal="left" vertical="center"/>
    </xf>
    <xf numFmtId="0" fontId="20" fillId="6" borderId="49" xfId="8" applyFont="1" applyFill="1" applyBorder="1" applyAlignment="1">
      <alignment horizontal="left" vertical="center"/>
    </xf>
    <xf numFmtId="0" fontId="20" fillId="6" borderId="46" xfId="8" applyFont="1" applyFill="1" applyBorder="1" applyAlignment="1">
      <alignment horizontal="left" vertical="center"/>
    </xf>
    <xf numFmtId="167" fontId="19" fillId="5" borderId="44" xfId="0" applyNumberFormat="1" applyFont="1" applyFill="1" applyBorder="1" applyAlignment="1">
      <alignment horizontal="right" vertical="center" indent="1"/>
    </xf>
    <xf numFmtId="0" fontId="1" fillId="6" borderId="44" xfId="8" applyFont="1" applyFill="1" applyBorder="1" applyAlignment="1">
      <alignment vertical="center"/>
    </xf>
    <xf numFmtId="164" fontId="19" fillId="5" borderId="44" xfId="2" applyNumberFormat="1" applyFont="1" applyFill="1" applyBorder="1" applyAlignment="1">
      <alignment horizontal="right" vertical="center" indent="1"/>
    </xf>
    <xf numFmtId="164" fontId="19" fillId="5" borderId="40" xfId="2" applyNumberFormat="1" applyFont="1" applyFill="1" applyBorder="1" applyAlignment="1">
      <alignment horizontal="right" vertical="center" indent="1"/>
    </xf>
    <xf numFmtId="164" fontId="1" fillId="5" borderId="35" xfId="2" applyNumberFormat="1" applyFont="1" applyFill="1" applyBorder="1" applyAlignment="1">
      <alignment horizontal="right" vertical="center" indent="1"/>
    </xf>
    <xf numFmtId="9" fontId="19" fillId="5" borderId="44" xfId="2" applyNumberFormat="1" applyFont="1" applyFill="1" applyBorder="1" applyAlignment="1">
      <alignment horizontal="right" vertical="center" indent="1"/>
    </xf>
    <xf numFmtId="9" fontId="19" fillId="5" borderId="40" xfId="2" applyNumberFormat="1" applyFont="1" applyFill="1" applyBorder="1" applyAlignment="1">
      <alignment horizontal="right" vertical="center" indent="1"/>
    </xf>
    <xf numFmtId="0" fontId="1" fillId="2" borderId="0" xfId="0" applyFont="1" applyFill="1" applyAlignment="1">
      <alignment horizontal="left" vertical="center" wrapText="1" indent="1"/>
    </xf>
    <xf numFmtId="0" fontId="1" fillId="7" borderId="30" xfId="0" applyFont="1" applyFill="1" applyBorder="1" applyAlignment="1">
      <alignment horizontal="left" vertical="center" wrapText="1" indent="1"/>
    </xf>
    <xf numFmtId="167" fontId="2" fillId="5" borderId="16" xfId="0" applyNumberFormat="1" applyFont="1" applyFill="1" applyBorder="1" applyAlignment="1">
      <alignment horizontal="right" vertical="center" indent="1"/>
    </xf>
    <xf numFmtId="164" fontId="2" fillId="5" borderId="16" xfId="2" applyNumberFormat="1" applyFont="1" applyFill="1" applyBorder="1" applyAlignment="1">
      <alignment horizontal="right" vertical="center" indent="1"/>
    </xf>
    <xf numFmtId="164" fontId="2" fillId="5" borderId="48" xfId="2" applyNumberFormat="1" applyFont="1" applyFill="1" applyBorder="1" applyAlignment="1">
      <alignment horizontal="right" vertical="center" indent="1"/>
    </xf>
    <xf numFmtId="0" fontId="19" fillId="2" borderId="43" xfId="0" applyFont="1" applyFill="1" applyBorder="1" applyAlignment="1">
      <alignment horizontal="right" vertical="center" wrapText="1" indent="1"/>
    </xf>
    <xf numFmtId="9" fontId="19" fillId="5" borderId="9" xfId="0" applyNumberFormat="1" applyFont="1" applyFill="1" applyBorder="1" applyAlignment="1">
      <alignment horizontal="right" vertical="center" indent="1"/>
    </xf>
    <xf numFmtId="3" fontId="1" fillId="5" borderId="9" xfId="0" applyNumberFormat="1" applyFont="1" applyFill="1" applyBorder="1" applyAlignment="1">
      <alignment horizontal="right" vertical="center" wrapText="1" indent="1"/>
    </xf>
    <xf numFmtId="0" fontId="29" fillId="0" borderId="0" xfId="0" applyFont="1"/>
    <xf numFmtId="0" fontId="61" fillId="6" borderId="16" xfId="8" applyFont="1" applyFill="1" applyBorder="1" applyAlignment="1">
      <alignment horizontal="center" vertical="center"/>
    </xf>
    <xf numFmtId="0" fontId="8" fillId="7" borderId="9" xfId="0" applyFont="1" applyFill="1" applyBorder="1" applyAlignment="1">
      <alignment horizontal="left" vertical="center" wrapText="1" indent="1"/>
    </xf>
    <xf numFmtId="0" fontId="8" fillId="7" borderId="49" xfId="0" applyFont="1" applyFill="1" applyBorder="1" applyAlignment="1">
      <alignment horizontal="left" vertical="center" wrapText="1" indent="1"/>
    </xf>
    <xf numFmtId="0" fontId="8" fillId="7" borderId="43" xfId="0" applyFont="1" applyFill="1" applyBorder="1" applyAlignment="1">
      <alignment horizontal="left" vertical="center" wrapText="1" indent="1"/>
    </xf>
    <xf numFmtId="0" fontId="20" fillId="7" borderId="43" xfId="0" applyFont="1" applyFill="1" applyBorder="1" applyAlignment="1">
      <alignment horizontal="left" vertical="center" wrapText="1" indent="1"/>
    </xf>
    <xf numFmtId="0" fontId="16" fillId="0" borderId="0" xfId="11" applyFont="1"/>
    <xf numFmtId="0" fontId="16" fillId="0" borderId="0" xfId="8" applyFont="1"/>
    <xf numFmtId="0" fontId="29" fillId="0" borderId="0" xfId="0" applyFont="1" applyAlignment="1">
      <alignment vertical="center"/>
    </xf>
    <xf numFmtId="0" fontId="14" fillId="0" borderId="0" xfId="0" applyFont="1" applyAlignment="1">
      <alignment horizontal="left" vertical="center" wrapText="1" indent="1"/>
    </xf>
    <xf numFmtId="0" fontId="8" fillId="0" borderId="0" xfId="0" applyFont="1" applyAlignment="1">
      <alignment horizontal="left" vertical="center" wrapText="1" indent="1"/>
    </xf>
    <xf numFmtId="0" fontId="5" fillId="0" borderId="0" xfId="0" applyFont="1"/>
    <xf numFmtId="0" fontId="66" fillId="0" borderId="0" xfId="0" applyFont="1" applyAlignment="1">
      <alignment horizontal="left" vertical="center" wrapText="1"/>
    </xf>
    <xf numFmtId="0" fontId="5" fillId="0" borderId="0" xfId="0" applyFont="1" applyAlignment="1">
      <alignment horizontal="left" vertical="center" wrapText="1"/>
    </xf>
    <xf numFmtId="0" fontId="5" fillId="0" borderId="0" xfId="11" applyFont="1"/>
    <xf numFmtId="0" fontId="3" fillId="2" borderId="0" xfId="1" applyFill="1" applyAlignment="1">
      <alignment horizontal="left" vertical="center"/>
    </xf>
    <xf numFmtId="0" fontId="3" fillId="2" borderId="0" xfId="1" applyFill="1" applyAlignment="1">
      <alignment vertical="center" wrapText="1"/>
    </xf>
    <xf numFmtId="0" fontId="3" fillId="2" borderId="0" xfId="1" applyFill="1" applyAlignment="1">
      <alignment vertical="center"/>
    </xf>
    <xf numFmtId="0" fontId="3" fillId="2" borderId="0" xfId="1" applyFill="1" applyAlignment="1">
      <alignment horizontal="left" vertical="center" wrapText="1"/>
    </xf>
    <xf numFmtId="0" fontId="16" fillId="2" borderId="1" xfId="8" applyFont="1" applyFill="1" applyBorder="1" applyAlignment="1">
      <alignment horizontal="left" vertical="center" indent="1"/>
    </xf>
    <xf numFmtId="0" fontId="16" fillId="2" borderId="0" xfId="8" applyFont="1" applyFill="1" applyAlignment="1">
      <alignment horizontal="left" vertical="center" indent="1"/>
    </xf>
    <xf numFmtId="0" fontId="16" fillId="2" borderId="4" xfId="8" applyFont="1" applyFill="1" applyBorder="1" applyAlignment="1">
      <alignment horizontal="left" vertical="center" indent="1"/>
    </xf>
    <xf numFmtId="0" fontId="11" fillId="4" borderId="0" xfId="8" applyFont="1" applyFill="1" applyAlignment="1">
      <alignment horizontal="left" vertical="center" wrapText="1" indent="1"/>
    </xf>
    <xf numFmtId="0" fontId="1" fillId="4" borderId="0" xfId="8" applyFont="1" applyFill="1" applyAlignment="1">
      <alignment horizontal="left" vertical="center" wrapText="1" indent="1"/>
    </xf>
    <xf numFmtId="0" fontId="25" fillId="2" borderId="0" xfId="1" applyFont="1" applyFill="1" applyAlignment="1">
      <alignment horizontal="center" vertical="center" wrapText="1"/>
    </xf>
    <xf numFmtId="0" fontId="25" fillId="2" borderId="0" xfId="1" applyFont="1" applyFill="1" applyAlignment="1">
      <alignment horizontal="center" vertical="center"/>
    </xf>
    <xf numFmtId="0" fontId="20" fillId="2" borderId="0" xfId="8" applyFont="1" applyFill="1" applyAlignment="1">
      <alignment horizontal="left" vertical="center" wrapText="1" indent="1"/>
    </xf>
    <xf numFmtId="0" fontId="62" fillId="12" borderId="36" xfId="0" applyFont="1" applyFill="1" applyBorder="1" applyAlignment="1">
      <alignment horizontal="left" vertical="center" wrapText="1" indent="1"/>
    </xf>
    <xf numFmtId="0" fontId="65" fillId="0" borderId="5" xfId="0" applyFont="1" applyBorder="1" applyAlignment="1">
      <alignment horizontal="left" vertical="center" wrapText="1" indent="1"/>
    </xf>
    <xf numFmtId="0" fontId="65" fillId="0" borderId="6" xfId="0" applyFont="1" applyBorder="1" applyAlignment="1">
      <alignment horizontal="left" vertical="center" wrapText="1" indent="1"/>
    </xf>
    <xf numFmtId="0" fontId="3" fillId="2" borderId="0" xfId="1" applyFill="1" applyAlignment="1">
      <alignment horizontal="center" vertical="center"/>
    </xf>
    <xf numFmtId="0" fontId="0" fillId="2" borderId="0" xfId="0" applyFill="1" applyAlignment="1">
      <alignment horizontal="center" vertical="center"/>
    </xf>
    <xf numFmtId="0" fontId="10" fillId="3" borderId="0" xfId="9" applyFont="1" applyFill="1" applyAlignment="1">
      <alignment horizontal="center" vertical="center" wrapText="1"/>
    </xf>
    <xf numFmtId="0" fontId="56" fillId="2" borderId="0" xfId="8" applyFont="1" applyFill="1" applyAlignment="1">
      <alignment horizontal="center" vertical="center" wrapText="1"/>
    </xf>
    <xf numFmtId="0" fontId="20" fillId="2" borderId="0" xfId="8" applyFont="1" applyFill="1" applyAlignment="1">
      <alignment horizontal="center" vertical="center" wrapText="1"/>
    </xf>
    <xf numFmtId="0" fontId="1" fillId="2" borderId="0" xfId="8" applyFont="1" applyFill="1" applyAlignment="1">
      <alignment horizontal="left" vertical="center" wrapText="1" indent="1"/>
    </xf>
    <xf numFmtId="0" fontId="16" fillId="6" borderId="37" xfId="8" applyFont="1" applyFill="1" applyBorder="1" applyAlignment="1">
      <alignment horizontal="left" vertical="center" indent="1"/>
    </xf>
    <xf numFmtId="0" fontId="16" fillId="6" borderId="7" xfId="8" applyFont="1" applyFill="1" applyBorder="1" applyAlignment="1">
      <alignment horizontal="left" vertical="center" indent="1"/>
    </xf>
    <xf numFmtId="0" fontId="16" fillId="6" borderId="38" xfId="8" applyFont="1" applyFill="1" applyBorder="1" applyAlignment="1">
      <alignment horizontal="left" vertical="center" indent="1"/>
    </xf>
    <xf numFmtId="0" fontId="16" fillId="7" borderId="1" xfId="8" applyFont="1" applyFill="1" applyBorder="1" applyAlignment="1">
      <alignment horizontal="left" vertical="center" indent="1"/>
    </xf>
    <xf numFmtId="0" fontId="16" fillId="7" borderId="0" xfId="8" applyFont="1" applyFill="1" applyAlignment="1">
      <alignment horizontal="left" vertical="center" indent="1"/>
    </xf>
    <xf numFmtId="0" fontId="16" fillId="7" borderId="4" xfId="8" applyFont="1" applyFill="1" applyBorder="1" applyAlignment="1">
      <alignment horizontal="left" vertical="center" indent="1"/>
    </xf>
    <xf numFmtId="0" fontId="16" fillId="5" borderId="1" xfId="8" applyFont="1" applyFill="1" applyBorder="1" applyAlignment="1">
      <alignment horizontal="left" vertical="center" indent="1"/>
    </xf>
    <xf numFmtId="0" fontId="16" fillId="5" borderId="0" xfId="8" applyFont="1" applyFill="1" applyAlignment="1">
      <alignment horizontal="left" vertical="center" indent="1"/>
    </xf>
    <xf numFmtId="0" fontId="16" fillId="5" borderId="4" xfId="8" applyFont="1" applyFill="1" applyBorder="1" applyAlignment="1">
      <alignment horizontal="left" vertical="center" indent="1"/>
    </xf>
    <xf numFmtId="3" fontId="28" fillId="7" borderId="39" xfId="0" applyNumberFormat="1" applyFont="1" applyFill="1" applyBorder="1" applyAlignment="1" applyProtection="1">
      <alignment horizontal="left" vertical="center" wrapText="1" indent="1"/>
      <protection locked="0"/>
    </xf>
    <xf numFmtId="3" fontId="28" fillId="7" borderId="3" xfId="0" applyNumberFormat="1" applyFont="1" applyFill="1" applyBorder="1" applyAlignment="1" applyProtection="1">
      <alignment horizontal="left" vertical="center" wrapText="1" indent="1"/>
      <protection locked="0"/>
    </xf>
    <xf numFmtId="3" fontId="28" fillId="7" borderId="8" xfId="0" applyNumberFormat="1" applyFont="1" applyFill="1" applyBorder="1" applyAlignment="1" applyProtection="1">
      <alignment horizontal="left" vertical="center" wrapText="1" indent="1"/>
      <protection locked="0"/>
    </xf>
    <xf numFmtId="3" fontId="30" fillId="7" borderId="39" xfId="1" applyNumberFormat="1" applyFont="1" applyFill="1" applyBorder="1" applyAlignment="1" applyProtection="1">
      <alignment horizontal="left" vertical="center" wrapText="1" indent="1"/>
      <protection locked="0"/>
    </xf>
    <xf numFmtId="3" fontId="30" fillId="7" borderId="3" xfId="1" applyNumberFormat="1" applyFont="1" applyFill="1" applyBorder="1" applyAlignment="1" applyProtection="1">
      <alignment horizontal="left" vertical="center" wrapText="1" indent="1"/>
      <protection locked="0"/>
    </xf>
    <xf numFmtId="3" fontId="30" fillId="7" borderId="8" xfId="1" applyNumberFormat="1" applyFont="1" applyFill="1" applyBorder="1" applyAlignment="1" applyProtection="1">
      <alignment horizontal="left" vertical="center" wrapText="1" indent="1"/>
      <protection locked="0"/>
    </xf>
    <xf numFmtId="3" fontId="31" fillId="0" borderId="0" xfId="1" applyNumberFormat="1" applyFont="1" applyFill="1" applyBorder="1" applyAlignment="1">
      <alignment horizontal="left" vertical="center" wrapText="1" indent="1"/>
    </xf>
    <xf numFmtId="0" fontId="10" fillId="3" borderId="36" xfId="9" applyFont="1" applyFill="1" applyBorder="1" applyAlignment="1">
      <alignment horizontal="left" vertical="center" wrapText="1" indent="1"/>
    </xf>
    <xf numFmtId="0" fontId="10" fillId="3" borderId="5" xfId="9" applyFont="1" applyFill="1" applyBorder="1" applyAlignment="1">
      <alignment horizontal="left" vertical="center" wrapText="1" indent="1"/>
    </xf>
    <xf numFmtId="0" fontId="10" fillId="3" borderId="6" xfId="9" applyFont="1" applyFill="1" applyBorder="1" applyAlignment="1">
      <alignment horizontal="left" vertical="center" wrapText="1" indent="1"/>
    </xf>
    <xf numFmtId="0" fontId="20" fillId="2" borderId="1" xfId="9" applyFont="1" applyFill="1" applyBorder="1" applyAlignment="1">
      <alignment horizontal="left" vertical="center" wrapText="1" indent="1"/>
    </xf>
    <xf numFmtId="0" fontId="38" fillId="2" borderId="0" xfId="9" applyFont="1" applyFill="1" applyAlignment="1">
      <alignment horizontal="left" vertical="center" wrapText="1" indent="1"/>
    </xf>
    <xf numFmtId="0" fontId="38" fillId="2" borderId="4" xfId="9" applyFont="1" applyFill="1" applyBorder="1" applyAlignment="1">
      <alignment horizontal="left" vertical="center" wrapText="1" indent="1"/>
    </xf>
    <xf numFmtId="3" fontId="18" fillId="0" borderId="0" xfId="0" applyNumberFormat="1" applyFont="1" applyAlignment="1">
      <alignment horizontal="left" vertical="center" wrapText="1" indent="1"/>
    </xf>
    <xf numFmtId="0" fontId="20" fillId="7" borderId="43" xfId="0" applyFont="1" applyFill="1" applyBorder="1" applyAlignment="1">
      <alignment horizontal="left" vertical="center" wrapText="1" indent="1"/>
    </xf>
    <xf numFmtId="0" fontId="20" fillId="7" borderId="34" xfId="0" applyFont="1" applyFill="1" applyBorder="1" applyAlignment="1">
      <alignment horizontal="left" vertical="center" wrapText="1" indent="1"/>
    </xf>
    <xf numFmtId="0" fontId="20" fillId="7" borderId="9" xfId="0" applyFont="1" applyFill="1" applyBorder="1" applyAlignment="1">
      <alignment horizontal="left" vertical="center" wrapText="1" indent="1"/>
    </xf>
    <xf numFmtId="167" fontId="1" fillId="7" borderId="9" xfId="0" applyNumberFormat="1" applyFont="1" applyFill="1" applyBorder="1" applyAlignment="1">
      <alignment horizontal="right" vertical="center" indent="1"/>
    </xf>
    <xf numFmtId="0" fontId="8" fillId="7" borderId="9" xfId="0" applyFont="1" applyFill="1" applyBorder="1" applyAlignment="1">
      <alignment horizontal="left" vertical="center" wrapText="1" indent="1"/>
    </xf>
    <xf numFmtId="0" fontId="8" fillId="7" borderId="49" xfId="0" applyFont="1" applyFill="1" applyBorder="1" applyAlignment="1">
      <alignment horizontal="left" vertical="center" wrapText="1" indent="1"/>
    </xf>
    <xf numFmtId="0" fontId="20" fillId="2" borderId="59" xfId="0" applyFont="1" applyFill="1" applyBorder="1" applyAlignment="1">
      <alignment horizontal="left" vertical="center" wrapText="1" indent="1"/>
    </xf>
    <xf numFmtId="0" fontId="20" fillId="2" borderId="41" xfId="0" applyFont="1" applyFill="1" applyBorder="1" applyAlignment="1">
      <alignment horizontal="left" vertical="center" wrapText="1" indent="1"/>
    </xf>
    <xf numFmtId="0" fontId="20" fillId="2" borderId="58" xfId="0" applyFont="1" applyFill="1" applyBorder="1" applyAlignment="1">
      <alignment horizontal="left" vertical="center" wrapText="1" indent="1"/>
    </xf>
    <xf numFmtId="0" fontId="20" fillId="2" borderId="62" xfId="0" applyFont="1" applyFill="1" applyBorder="1" applyAlignment="1">
      <alignment horizontal="left" vertical="center" wrapText="1" indent="1"/>
    </xf>
    <xf numFmtId="0" fontId="20" fillId="2" borderId="54" xfId="0" applyFont="1" applyFill="1" applyBorder="1" applyAlignment="1">
      <alignment horizontal="left" vertical="center" wrapText="1" indent="1"/>
    </xf>
    <xf numFmtId="0" fontId="20" fillId="2" borderId="63" xfId="0" applyFont="1" applyFill="1" applyBorder="1" applyAlignment="1">
      <alignment horizontal="left" vertical="center" wrapText="1" indent="1"/>
    </xf>
    <xf numFmtId="167" fontId="1" fillId="7" borderId="16" xfId="0" applyNumberFormat="1" applyFont="1" applyFill="1" applyBorder="1" applyAlignment="1">
      <alignment horizontal="right" vertical="center" indent="1"/>
    </xf>
    <xf numFmtId="0" fontId="8" fillId="7" borderId="16" xfId="0" applyFont="1" applyFill="1" applyBorder="1" applyAlignment="1">
      <alignment horizontal="left" vertical="center" wrapText="1" indent="1"/>
    </xf>
    <xf numFmtId="0" fontId="8" fillId="7" borderId="48" xfId="0" applyFont="1" applyFill="1" applyBorder="1" applyAlignment="1">
      <alignment horizontal="left" vertical="center" wrapText="1" indent="1"/>
    </xf>
    <xf numFmtId="0" fontId="20" fillId="2" borderId="43" xfId="0" applyFont="1" applyFill="1" applyBorder="1" applyAlignment="1">
      <alignment horizontal="left" vertical="center" wrapText="1" indent="1"/>
    </xf>
    <xf numFmtId="0" fontId="20" fillId="2" borderId="34" xfId="0" applyFont="1" applyFill="1" applyBorder="1" applyAlignment="1">
      <alignment horizontal="left" vertical="center" wrapText="1" indent="1"/>
    </xf>
    <xf numFmtId="0" fontId="20" fillId="2" borderId="9" xfId="0" applyFont="1" applyFill="1" applyBorder="1" applyAlignment="1">
      <alignment horizontal="left" vertical="center" indent="1"/>
    </xf>
    <xf numFmtId="0" fontId="20" fillId="2" borderId="43" xfId="0" applyFont="1" applyFill="1" applyBorder="1" applyAlignment="1">
      <alignment horizontal="left" vertical="center" indent="1"/>
    </xf>
    <xf numFmtId="0" fontId="20" fillId="2" borderId="34" xfId="0" applyFont="1" applyFill="1" applyBorder="1" applyAlignment="1">
      <alignment horizontal="left" vertical="center" indent="1"/>
    </xf>
    <xf numFmtId="0" fontId="20" fillId="2" borderId="9" xfId="0" applyFont="1" applyFill="1" applyBorder="1" applyAlignment="1">
      <alignment horizontal="left" vertical="center" wrapText="1" indent="1"/>
    </xf>
    <xf numFmtId="0" fontId="22" fillId="2" borderId="20" xfId="0" applyFont="1" applyFill="1" applyBorder="1" applyAlignment="1">
      <alignment horizontal="center" vertical="center" wrapText="1"/>
    </xf>
    <xf numFmtId="0" fontId="22" fillId="2" borderId="20" xfId="0" applyFont="1" applyFill="1" applyBorder="1" applyAlignment="1">
      <alignment horizontal="center" vertical="center"/>
    </xf>
    <xf numFmtId="0" fontId="19" fillId="2" borderId="20" xfId="0" applyFont="1" applyFill="1" applyBorder="1" applyAlignment="1">
      <alignment horizontal="center" vertical="center"/>
    </xf>
    <xf numFmtId="0" fontId="1" fillId="2" borderId="1"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20" fillId="2" borderId="14" xfId="0" applyFont="1" applyFill="1" applyBorder="1" applyAlignment="1">
      <alignment horizontal="right" vertical="center" wrapText="1" indent="1"/>
    </xf>
    <xf numFmtId="0" fontId="20" fillId="2" borderId="32" xfId="0" applyFont="1" applyFill="1" applyBorder="1" applyAlignment="1">
      <alignment horizontal="right" vertical="center" wrapText="1" indent="1"/>
    </xf>
    <xf numFmtId="0" fontId="20" fillId="2" borderId="55" xfId="0" applyFont="1" applyFill="1" applyBorder="1" applyAlignment="1">
      <alignment horizontal="right" vertical="center" wrapText="1" indent="1"/>
    </xf>
    <xf numFmtId="0" fontId="8" fillId="7" borderId="57" xfId="0" applyFont="1" applyFill="1" applyBorder="1" applyAlignment="1">
      <alignment horizontal="left" vertical="center" wrapText="1" indent="1"/>
    </xf>
    <xf numFmtId="0" fontId="8" fillId="7" borderId="32" xfId="0" applyFont="1" applyFill="1" applyBorder="1" applyAlignment="1">
      <alignment horizontal="left" vertical="center" wrapText="1" indent="1"/>
    </xf>
    <xf numFmtId="0" fontId="8" fillId="7" borderId="15" xfId="0" applyFont="1" applyFill="1" applyBorder="1" applyAlignment="1">
      <alignment horizontal="left" vertical="center" wrapText="1" indent="1"/>
    </xf>
    <xf numFmtId="0" fontId="20" fillId="2" borderId="49" xfId="0" applyFont="1" applyFill="1" applyBorder="1" applyAlignment="1">
      <alignment horizontal="left" vertical="center" wrapText="1" indent="1"/>
    </xf>
    <xf numFmtId="0" fontId="20" fillId="7" borderId="30" xfId="0" applyFont="1" applyFill="1" applyBorder="1" applyAlignment="1">
      <alignment horizontal="left" vertical="center" wrapText="1" indent="1"/>
    </xf>
    <xf numFmtId="0" fontId="20" fillId="7" borderId="55" xfId="0" applyFont="1" applyFill="1" applyBorder="1" applyAlignment="1">
      <alignment horizontal="left" vertical="center" wrapText="1" indent="1"/>
    </xf>
    <xf numFmtId="0" fontId="20" fillId="7" borderId="19" xfId="0" applyFont="1" applyFill="1" applyBorder="1" applyAlignment="1">
      <alignment horizontal="left" vertical="center" wrapText="1" indent="1"/>
    </xf>
    <xf numFmtId="0" fontId="8" fillId="7" borderId="19" xfId="0" applyFont="1" applyFill="1" applyBorder="1" applyAlignment="1">
      <alignment horizontal="left" vertical="center" wrapText="1" indent="1"/>
    </xf>
    <xf numFmtId="0" fontId="8" fillId="7" borderId="46" xfId="0" applyFont="1" applyFill="1" applyBorder="1" applyAlignment="1">
      <alignment horizontal="left" vertical="center" wrapText="1" indent="1"/>
    </xf>
    <xf numFmtId="0" fontId="20" fillId="2" borderId="53" xfId="0" applyFont="1" applyFill="1" applyBorder="1" applyAlignment="1">
      <alignment horizontal="right" vertical="center" wrapText="1" indent="1"/>
    </xf>
    <xf numFmtId="0" fontId="20" fillId="2" borderId="54" xfId="0" applyFont="1" applyFill="1" applyBorder="1" applyAlignment="1">
      <alignment horizontal="right" vertical="center" wrapText="1" indent="1"/>
    </xf>
    <xf numFmtId="0" fontId="20" fillId="2" borderId="63" xfId="0" applyFont="1" applyFill="1" applyBorder="1" applyAlignment="1">
      <alignment horizontal="right" vertical="center" wrapText="1" indent="1"/>
    </xf>
    <xf numFmtId="0" fontId="8" fillId="7" borderId="62" xfId="0" applyFont="1" applyFill="1" applyBorder="1" applyAlignment="1">
      <alignment horizontal="left" vertical="center" wrapText="1" indent="1"/>
    </xf>
    <xf numFmtId="0" fontId="8" fillId="7" borderId="54" xfId="0" applyFont="1" applyFill="1" applyBorder="1" applyAlignment="1">
      <alignment horizontal="left" vertical="center" wrapText="1" indent="1"/>
    </xf>
    <xf numFmtId="0" fontId="8" fillId="7" borderId="65" xfId="0" applyFont="1" applyFill="1" applyBorder="1" applyAlignment="1">
      <alignment horizontal="left" vertical="center" wrapText="1" indent="1"/>
    </xf>
    <xf numFmtId="0" fontId="19" fillId="2" borderId="29" xfId="0" applyFont="1" applyFill="1" applyBorder="1" applyAlignment="1">
      <alignment horizontal="right" vertical="center" indent="1"/>
    </xf>
    <xf numFmtId="0" fontId="19" fillId="2" borderId="35" xfId="0" applyFont="1" applyFill="1" applyBorder="1" applyAlignment="1">
      <alignment horizontal="right" vertical="center" indent="1"/>
    </xf>
    <xf numFmtId="0" fontId="19" fillId="2" borderId="16" xfId="0" applyFont="1" applyFill="1" applyBorder="1" applyAlignment="1">
      <alignment horizontal="right" vertical="center" indent="1"/>
    </xf>
    <xf numFmtId="0" fontId="19" fillId="2" borderId="30" xfId="0" applyFont="1" applyFill="1" applyBorder="1" applyAlignment="1">
      <alignment horizontal="right" vertical="center" indent="1"/>
    </xf>
    <xf numFmtId="0" fontId="19" fillId="2" borderId="55" xfId="0" applyFont="1" applyFill="1" applyBorder="1" applyAlignment="1">
      <alignment horizontal="right" vertical="center" indent="1"/>
    </xf>
    <xf numFmtId="0" fontId="19" fillId="2" borderId="19" xfId="0" applyFont="1" applyFill="1" applyBorder="1" applyAlignment="1">
      <alignment horizontal="right" vertical="center" indent="1"/>
    </xf>
    <xf numFmtId="0" fontId="20" fillId="2" borderId="19" xfId="0" applyFont="1" applyFill="1" applyBorder="1" applyAlignment="1">
      <alignment vertical="center"/>
    </xf>
    <xf numFmtId="0" fontId="20" fillId="2" borderId="46" xfId="0" applyFont="1" applyFill="1" applyBorder="1" applyAlignment="1">
      <alignment vertical="center"/>
    </xf>
    <xf numFmtId="0" fontId="36" fillId="4" borderId="60" xfId="0" applyFont="1" applyFill="1" applyBorder="1" applyAlignment="1">
      <alignment horizontal="left" vertical="center" indent="1"/>
    </xf>
    <xf numFmtId="0" fontId="1" fillId="2" borderId="60" xfId="0" applyFont="1" applyFill="1" applyBorder="1" applyAlignment="1">
      <alignment horizontal="left" vertical="center" wrapText="1" indent="1"/>
    </xf>
    <xf numFmtId="0" fontId="20" fillId="2" borderId="29" xfId="0" applyFont="1" applyFill="1" applyBorder="1" applyAlignment="1">
      <alignment horizontal="left" vertical="center" wrapText="1" indent="1"/>
    </xf>
    <xf numFmtId="0" fontId="20" fillId="2" borderId="35" xfId="0" applyFont="1" applyFill="1" applyBorder="1" applyAlignment="1">
      <alignment horizontal="left" vertical="center" wrapText="1" indent="1"/>
    </xf>
    <xf numFmtId="0" fontId="20" fillId="2" borderId="16" xfId="0" applyFont="1" applyFill="1" applyBorder="1" applyAlignment="1">
      <alignment horizontal="left" vertical="center" wrapText="1" indent="1"/>
    </xf>
    <xf numFmtId="167" fontId="1" fillId="7" borderId="19" xfId="0" applyNumberFormat="1" applyFont="1" applyFill="1" applyBorder="1" applyAlignment="1">
      <alignment horizontal="right" vertical="center" indent="1"/>
    </xf>
    <xf numFmtId="0" fontId="10" fillId="8" borderId="36" xfId="0" applyFont="1" applyFill="1" applyBorder="1" applyAlignment="1">
      <alignment horizontal="left" vertical="center" indent="1"/>
    </xf>
    <xf numFmtId="0" fontId="10" fillId="8" borderId="5" xfId="0" applyFont="1" applyFill="1" applyBorder="1" applyAlignment="1">
      <alignment horizontal="left" vertical="center" indent="1"/>
    </xf>
    <xf numFmtId="0" fontId="20" fillId="2" borderId="37" xfId="0" applyFont="1" applyFill="1" applyBorder="1" applyAlignment="1">
      <alignment horizontal="left" vertical="center" wrapText="1" indent="1"/>
    </xf>
    <xf numFmtId="0" fontId="20" fillId="2" borderId="7" xfId="0" applyFont="1" applyFill="1" applyBorder="1" applyAlignment="1">
      <alignment horizontal="left" vertical="center" wrapText="1" indent="1"/>
    </xf>
    <xf numFmtId="0" fontId="1" fillId="7" borderId="19" xfId="0" applyFont="1" applyFill="1" applyBorder="1" applyAlignment="1">
      <alignment horizontal="left" vertical="center" wrapText="1" indent="1"/>
    </xf>
    <xf numFmtId="0" fontId="1" fillId="7" borderId="46" xfId="0" applyFont="1" applyFill="1" applyBorder="1" applyAlignment="1">
      <alignment horizontal="left" vertical="center" wrapText="1" indent="1"/>
    </xf>
    <xf numFmtId="0" fontId="20" fillId="7" borderId="49" xfId="0" applyFont="1" applyFill="1" applyBorder="1" applyAlignment="1">
      <alignment horizontal="left" vertical="center" wrapText="1" indent="1"/>
    </xf>
    <xf numFmtId="0" fontId="19" fillId="2" borderId="43" xfId="0" applyFont="1" applyFill="1" applyBorder="1" applyAlignment="1">
      <alignment horizontal="left" vertical="center" wrapText="1" indent="1"/>
    </xf>
    <xf numFmtId="0" fontId="19" fillId="2" borderId="9" xfId="0" applyFont="1" applyFill="1" applyBorder="1" applyAlignment="1">
      <alignment horizontal="left" vertical="center" wrapText="1" indent="1"/>
    </xf>
    <xf numFmtId="0" fontId="19" fillId="2" borderId="49" xfId="0" applyFont="1" applyFill="1" applyBorder="1" applyAlignment="1">
      <alignment horizontal="left" vertical="center" wrapText="1" indent="1"/>
    </xf>
    <xf numFmtId="0" fontId="19" fillId="2" borderId="29" xfId="0" applyFont="1" applyFill="1" applyBorder="1" applyAlignment="1">
      <alignment horizontal="left" vertical="center" wrapText="1" indent="1"/>
    </xf>
    <xf numFmtId="0" fontId="19" fillId="2" borderId="16" xfId="0" applyFont="1" applyFill="1" applyBorder="1" applyAlignment="1">
      <alignment horizontal="left" vertical="center" wrapText="1" indent="1"/>
    </xf>
    <xf numFmtId="0" fontId="19" fillId="2" borderId="48" xfId="0" applyFont="1" applyFill="1" applyBorder="1" applyAlignment="1">
      <alignment horizontal="left" vertical="center" wrapText="1" indent="1"/>
    </xf>
    <xf numFmtId="0" fontId="10" fillId="3" borderId="36" xfId="0" applyFont="1" applyFill="1" applyBorder="1" applyAlignment="1">
      <alignment horizontal="left" vertical="center" wrapText="1" indent="1"/>
    </xf>
    <xf numFmtId="0" fontId="10" fillId="3" borderId="5" xfId="0" applyFont="1" applyFill="1" applyBorder="1" applyAlignment="1">
      <alignment horizontal="left" vertical="center" wrapText="1" indent="1"/>
    </xf>
    <xf numFmtId="0" fontId="10" fillId="3" borderId="6" xfId="0" applyFont="1" applyFill="1" applyBorder="1" applyAlignment="1">
      <alignment horizontal="left" vertical="center" wrapText="1" indent="1"/>
    </xf>
    <xf numFmtId="0" fontId="20" fillId="2" borderId="1" xfId="0" applyFont="1" applyFill="1" applyBorder="1" applyAlignment="1">
      <alignment horizontal="left" vertical="center" wrapText="1" indent="1"/>
    </xf>
    <xf numFmtId="0" fontId="20" fillId="2" borderId="0" xfId="0" applyFont="1" applyFill="1" applyAlignment="1">
      <alignment horizontal="left" vertical="center" wrapText="1" indent="1"/>
    </xf>
    <xf numFmtId="0" fontId="20" fillId="2" borderId="4" xfId="0" applyFont="1" applyFill="1" applyBorder="1" applyAlignment="1">
      <alignment horizontal="left" vertical="center" wrapText="1" indent="1"/>
    </xf>
    <xf numFmtId="0" fontId="24" fillId="2" borderId="2" xfId="0" applyFont="1" applyFill="1" applyBorder="1" applyAlignment="1">
      <alignment horizontal="left" vertical="center" wrapText="1" indent="1"/>
    </xf>
    <xf numFmtId="0" fontId="24" fillId="2" borderId="3" xfId="0" applyFont="1" applyFill="1" applyBorder="1" applyAlignment="1">
      <alignment horizontal="left" vertical="center" wrapText="1" indent="1"/>
    </xf>
    <xf numFmtId="0" fontId="24" fillId="2" borderId="8" xfId="0" applyFont="1" applyFill="1" applyBorder="1" applyAlignment="1">
      <alignment horizontal="left" vertical="center" wrapText="1" indent="1"/>
    </xf>
    <xf numFmtId="0" fontId="36" fillId="4" borderId="36" xfId="0" applyFont="1" applyFill="1" applyBorder="1" applyAlignment="1">
      <alignment horizontal="left" vertical="center" indent="1"/>
    </xf>
    <xf numFmtId="0" fontId="36" fillId="4" borderId="5" xfId="0" applyFont="1" applyFill="1" applyBorder="1" applyAlignment="1">
      <alignment horizontal="left" vertical="center" indent="1"/>
    </xf>
    <xf numFmtId="0" fontId="24" fillId="2" borderId="0" xfId="0" applyFont="1" applyFill="1" applyAlignment="1">
      <alignment horizontal="left" vertical="center" wrapText="1" indent="1"/>
    </xf>
    <xf numFmtId="0" fontId="8" fillId="7" borderId="29" xfId="0" applyFont="1" applyFill="1" applyBorder="1" applyAlignment="1">
      <alignment horizontal="left" vertical="center" wrapText="1" indent="1"/>
    </xf>
    <xf numFmtId="0" fontId="8" fillId="7" borderId="43" xfId="0" applyFont="1" applyFill="1" applyBorder="1" applyAlignment="1">
      <alignment horizontal="left" vertical="center" wrapText="1" indent="1"/>
    </xf>
    <xf numFmtId="166" fontId="20" fillId="7" borderId="9" xfId="0" applyNumberFormat="1" applyFont="1" applyFill="1" applyBorder="1" applyAlignment="1">
      <alignment horizontal="right" vertical="center" indent="1"/>
    </xf>
    <xf numFmtId="9" fontId="20" fillId="7" borderId="9" xfId="0" applyNumberFormat="1" applyFont="1" applyFill="1" applyBorder="1" applyAlignment="1">
      <alignment horizontal="right" vertical="center" wrapText="1" indent="1"/>
    </xf>
    <xf numFmtId="9" fontId="20" fillId="7" borderId="9" xfId="5" applyNumberFormat="1" applyFont="1" applyFill="1" applyBorder="1" applyAlignment="1">
      <alignment horizontal="right" vertical="center" wrapText="1" indent="1"/>
    </xf>
    <xf numFmtId="167" fontId="1" fillId="5" borderId="9" xfId="0" applyNumberFormat="1" applyFont="1" applyFill="1" applyBorder="1" applyAlignment="1">
      <alignment horizontal="right" vertical="center" indent="1"/>
    </xf>
    <xf numFmtId="167" fontId="1" fillId="6" borderId="9" xfId="0" applyNumberFormat="1" applyFont="1" applyFill="1" applyBorder="1" applyAlignment="1">
      <alignment vertical="center"/>
    </xf>
    <xf numFmtId="0" fontId="19" fillId="10" borderId="60" xfId="0" applyFont="1" applyFill="1" applyBorder="1" applyAlignment="1">
      <alignment horizontal="left" vertical="center" wrapText="1" indent="1"/>
    </xf>
    <xf numFmtId="0" fontId="1" fillId="2" borderId="36" xfId="0" applyFont="1" applyFill="1" applyBorder="1" applyAlignment="1">
      <alignment horizontal="left" vertical="center" wrapText="1" indent="1"/>
    </xf>
    <xf numFmtId="0" fontId="1" fillId="2" borderId="5"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20" fillId="2" borderId="16" xfId="0" applyFont="1" applyFill="1" applyBorder="1" applyAlignment="1">
      <alignment horizontal="left" vertical="center" indent="1"/>
    </xf>
    <xf numFmtId="166" fontId="20" fillId="7" borderId="16" xfId="0" applyNumberFormat="1" applyFont="1" applyFill="1" applyBorder="1" applyAlignment="1">
      <alignment horizontal="right" vertical="center" indent="1"/>
    </xf>
    <xf numFmtId="9" fontId="20" fillId="7" borderId="16" xfId="0" applyNumberFormat="1" applyFont="1" applyFill="1" applyBorder="1" applyAlignment="1">
      <alignment horizontal="right" vertical="center" wrapText="1" indent="1"/>
    </xf>
    <xf numFmtId="9" fontId="20" fillId="7" borderId="16" xfId="5" applyNumberFormat="1" applyFont="1" applyFill="1" applyBorder="1" applyAlignment="1">
      <alignment horizontal="right" vertical="center" wrapText="1" indent="1"/>
    </xf>
    <xf numFmtId="167" fontId="1" fillId="5" borderId="16" xfId="0" applyNumberFormat="1" applyFont="1" applyFill="1" applyBorder="1" applyAlignment="1">
      <alignment horizontal="right" vertical="center" indent="1"/>
    </xf>
    <xf numFmtId="0" fontId="20" fillId="2" borderId="36" xfId="0" applyFont="1" applyFill="1" applyBorder="1" applyAlignment="1">
      <alignment horizontal="left" vertical="center" wrapText="1" indent="1"/>
    </xf>
    <xf numFmtId="0" fontId="20" fillId="2" borderId="5" xfId="0" applyFont="1" applyFill="1" applyBorder="1" applyAlignment="1">
      <alignment horizontal="left" vertical="center" wrapText="1" indent="1"/>
    </xf>
    <xf numFmtId="0" fontId="20" fillId="2" borderId="69" xfId="0" applyFont="1" applyFill="1" applyBorder="1" applyAlignment="1">
      <alignment horizontal="left" vertical="center" wrapText="1" indent="1"/>
    </xf>
    <xf numFmtId="0" fontId="20" fillId="2" borderId="53" xfId="0" applyFont="1" applyFill="1" applyBorder="1" applyAlignment="1">
      <alignment horizontal="left" vertical="center" wrapText="1" indent="1"/>
    </xf>
    <xf numFmtId="167" fontId="1" fillId="6" borderId="48" xfId="0" applyNumberFormat="1" applyFont="1" applyFill="1" applyBorder="1" applyAlignment="1">
      <alignment vertical="center"/>
    </xf>
    <xf numFmtId="167" fontId="1" fillId="6" borderId="49" xfId="0" applyNumberFormat="1" applyFont="1" applyFill="1" applyBorder="1" applyAlignment="1">
      <alignment vertical="center"/>
    </xf>
    <xf numFmtId="166" fontId="20" fillId="7" borderId="19" xfId="0" applyNumberFormat="1" applyFont="1" applyFill="1" applyBorder="1" applyAlignment="1">
      <alignment horizontal="right" vertical="center" indent="1"/>
    </xf>
    <xf numFmtId="9" fontId="20" fillId="7" borderId="19" xfId="0" applyNumberFormat="1" applyFont="1" applyFill="1" applyBorder="1" applyAlignment="1">
      <alignment horizontal="right" vertical="center" wrapText="1" indent="1"/>
    </xf>
    <xf numFmtId="9" fontId="20" fillId="7" borderId="19" xfId="5" applyNumberFormat="1" applyFont="1" applyFill="1" applyBorder="1" applyAlignment="1">
      <alignment horizontal="right" vertical="center" wrapText="1" indent="1"/>
    </xf>
    <xf numFmtId="167" fontId="1" fillId="5" borderId="19" xfId="0" applyNumberFormat="1" applyFont="1" applyFill="1" applyBorder="1" applyAlignment="1">
      <alignment horizontal="right" vertical="center" indent="1"/>
    </xf>
    <xf numFmtId="167" fontId="1" fillId="6" borderId="19" xfId="0" applyNumberFormat="1" applyFont="1" applyFill="1" applyBorder="1" applyAlignment="1">
      <alignment vertical="center"/>
    </xf>
    <xf numFmtId="0" fontId="8" fillId="7" borderId="30" xfId="0" applyFont="1" applyFill="1" applyBorder="1" applyAlignment="1">
      <alignment horizontal="left" vertical="center" wrapText="1" indent="1"/>
    </xf>
    <xf numFmtId="0" fontId="19" fillId="2" borderId="36" xfId="0" applyFont="1" applyFill="1" applyBorder="1" applyAlignment="1">
      <alignment horizontal="left" vertical="center" wrapText="1" indent="1"/>
    </xf>
    <xf numFmtId="0" fontId="10" fillId="3" borderId="1" xfId="0" applyFont="1" applyFill="1" applyBorder="1" applyAlignment="1">
      <alignment horizontal="left" vertical="center" wrapText="1" indent="1"/>
    </xf>
    <xf numFmtId="0" fontId="10" fillId="3" borderId="0" xfId="0" applyFont="1" applyFill="1" applyAlignment="1">
      <alignment horizontal="left" vertical="center" wrapText="1" indent="1"/>
    </xf>
    <xf numFmtId="0" fontId="16" fillId="2" borderId="1" xfId="0" applyFont="1" applyFill="1" applyBorder="1" applyAlignment="1">
      <alignment horizontal="left" vertical="center" wrapText="1" indent="1"/>
    </xf>
    <xf numFmtId="0" fontId="16" fillId="2" borderId="0" xfId="0" applyFont="1" applyFill="1" applyAlignment="1">
      <alignment horizontal="left" vertical="center" wrapText="1" indent="1"/>
    </xf>
    <xf numFmtId="0" fontId="13" fillId="2" borderId="36" xfId="0" applyFont="1" applyFill="1" applyBorder="1" applyAlignment="1">
      <alignment horizontal="left" vertical="center" wrapText="1" indent="1"/>
    </xf>
    <xf numFmtId="0" fontId="13" fillId="2" borderId="5" xfId="0" applyFont="1" applyFill="1" applyBorder="1" applyAlignment="1">
      <alignment horizontal="left" vertical="center" wrapText="1" indent="1"/>
    </xf>
    <xf numFmtId="0" fontId="19" fillId="2" borderId="2" xfId="0" applyFont="1" applyFill="1" applyBorder="1" applyAlignment="1">
      <alignment horizontal="right" vertical="center" indent="1"/>
    </xf>
    <xf numFmtId="0" fontId="19" fillId="2" borderId="3" xfId="0" applyFont="1" applyFill="1" applyBorder="1" applyAlignment="1">
      <alignment horizontal="right" vertical="center" indent="1"/>
    </xf>
    <xf numFmtId="0" fontId="19" fillId="2" borderId="21" xfId="0" applyFont="1" applyFill="1" applyBorder="1" applyAlignment="1">
      <alignment horizontal="right" vertical="center" indent="1"/>
    </xf>
    <xf numFmtId="0" fontId="20" fillId="7" borderId="36" xfId="0" applyFont="1" applyFill="1" applyBorder="1" applyAlignment="1">
      <alignment horizontal="left" vertical="center" wrapText="1" indent="1"/>
    </xf>
    <xf numFmtId="0" fontId="20" fillId="7" borderId="5" xfId="0" applyFont="1" applyFill="1" applyBorder="1" applyAlignment="1">
      <alignment horizontal="left" vertical="center" wrapText="1" indent="1"/>
    </xf>
    <xf numFmtId="0" fontId="20" fillId="7" borderId="37" xfId="0" applyFont="1" applyFill="1" applyBorder="1" applyAlignment="1">
      <alignment horizontal="left" vertical="center" wrapText="1" indent="1"/>
    </xf>
    <xf numFmtId="0" fontId="20" fillId="7" borderId="7" xfId="0" applyFont="1" applyFill="1" applyBorder="1" applyAlignment="1">
      <alignment horizontal="left" vertical="center" wrapText="1" indent="1"/>
    </xf>
    <xf numFmtId="166" fontId="20" fillId="7" borderId="28" xfId="0" applyNumberFormat="1" applyFont="1" applyFill="1" applyBorder="1" applyAlignment="1">
      <alignment horizontal="right" vertical="center" wrapText="1" indent="1"/>
    </xf>
    <xf numFmtId="166" fontId="20" fillId="7" borderId="69" xfId="0" applyNumberFormat="1" applyFont="1" applyFill="1" applyBorder="1" applyAlignment="1">
      <alignment horizontal="right" vertical="center" wrapText="1" indent="1"/>
    </xf>
    <xf numFmtId="166" fontId="20" fillId="7" borderId="25" xfId="0" applyNumberFormat="1" applyFont="1" applyFill="1" applyBorder="1" applyAlignment="1">
      <alignment horizontal="right" vertical="center" wrapText="1" indent="1"/>
    </xf>
    <xf numFmtId="166" fontId="20" fillId="7" borderId="56" xfId="0" applyNumberFormat="1" applyFont="1" applyFill="1" applyBorder="1" applyAlignment="1">
      <alignment horizontal="right" vertical="center" wrapText="1" indent="1"/>
    </xf>
    <xf numFmtId="9" fontId="20" fillId="7" borderId="27" xfId="5" applyNumberFormat="1" applyFont="1" applyFill="1" applyBorder="1" applyAlignment="1">
      <alignment horizontal="right" vertical="center" wrapText="1" indent="1"/>
    </xf>
    <xf numFmtId="9" fontId="20" fillId="7" borderId="45" xfId="5" applyNumberFormat="1" applyFont="1" applyFill="1" applyBorder="1" applyAlignment="1">
      <alignment horizontal="right" vertical="center" wrapText="1" indent="1"/>
    </xf>
    <xf numFmtId="167" fontId="1" fillId="5" borderId="11" xfId="0" applyNumberFormat="1" applyFont="1" applyFill="1" applyBorder="1" applyAlignment="1">
      <alignment horizontal="right" vertical="center" indent="1"/>
    </xf>
    <xf numFmtId="167" fontId="1" fillId="6" borderId="27" xfId="0" applyNumberFormat="1" applyFont="1" applyFill="1" applyBorder="1" applyAlignment="1">
      <alignment vertical="center"/>
    </xf>
    <xf numFmtId="167" fontId="1" fillId="6" borderId="11" xfId="0" applyNumberFormat="1" applyFont="1" applyFill="1" applyBorder="1" applyAlignment="1">
      <alignment vertical="center"/>
    </xf>
    <xf numFmtId="0" fontId="41" fillId="9" borderId="2" xfId="0" applyFont="1" applyFill="1" applyBorder="1" applyAlignment="1">
      <alignment horizontal="left" vertical="center" wrapText="1" indent="1"/>
    </xf>
    <xf numFmtId="0" fontId="19" fillId="9" borderId="3" xfId="0" applyFont="1" applyFill="1" applyBorder="1" applyAlignment="1">
      <alignment horizontal="left" vertical="center" wrapText="1" indent="1"/>
    </xf>
    <xf numFmtId="0" fontId="19" fillId="9" borderId="8" xfId="0" applyFont="1" applyFill="1" applyBorder="1" applyAlignment="1">
      <alignment horizontal="left" vertical="center" wrapText="1" indent="1"/>
    </xf>
    <xf numFmtId="167" fontId="1" fillId="6" borderId="16" xfId="0" applyNumberFormat="1" applyFont="1" applyFill="1" applyBorder="1" applyAlignment="1">
      <alignment vertical="center"/>
    </xf>
    <xf numFmtId="167" fontId="1" fillId="6" borderId="50" xfId="0" applyNumberFormat="1" applyFont="1" applyFill="1" applyBorder="1" applyAlignment="1">
      <alignment vertical="center"/>
    </xf>
    <xf numFmtId="167" fontId="1" fillId="6" borderId="42" xfId="0" applyNumberFormat="1" applyFont="1" applyFill="1" applyBorder="1" applyAlignment="1">
      <alignment vertical="center"/>
    </xf>
    <xf numFmtId="167" fontId="1" fillId="6" borderId="48" xfId="0" applyNumberFormat="1" applyFont="1" applyFill="1" applyBorder="1" applyAlignment="1">
      <alignment horizontal="center" vertical="center"/>
    </xf>
    <xf numFmtId="167" fontId="1" fillId="6" borderId="49" xfId="0" applyNumberFormat="1" applyFont="1" applyFill="1" applyBorder="1" applyAlignment="1">
      <alignment horizontal="center" vertical="center"/>
    </xf>
    <xf numFmtId="167" fontId="1" fillId="6" borderId="46" xfId="0" applyNumberFormat="1" applyFont="1" applyFill="1" applyBorder="1" applyAlignment="1">
      <alignment horizontal="center" vertical="center"/>
    </xf>
    <xf numFmtId="0" fontId="10" fillId="8" borderId="36" xfId="0" applyFont="1" applyFill="1" applyBorder="1" applyAlignment="1">
      <alignment horizontal="left" vertical="center" wrapText="1" indent="1"/>
    </xf>
    <xf numFmtId="0" fontId="10" fillId="8" borderId="5" xfId="0" applyFont="1" applyFill="1" applyBorder="1" applyAlignment="1">
      <alignment horizontal="left" vertical="center" wrapText="1" indent="1"/>
    </xf>
    <xf numFmtId="0" fontId="10" fillId="8" borderId="6" xfId="0" applyFont="1" applyFill="1" applyBorder="1" applyAlignment="1">
      <alignment horizontal="left" vertical="center" wrapText="1" indent="1"/>
    </xf>
    <xf numFmtId="0" fontId="20" fillId="2" borderId="2" xfId="0" applyFont="1" applyFill="1" applyBorder="1" applyAlignment="1">
      <alignment horizontal="left" vertical="center" wrapText="1" indent="1"/>
    </xf>
    <xf numFmtId="0" fontId="20" fillId="2" borderId="3" xfId="0" applyFont="1" applyFill="1" applyBorder="1" applyAlignment="1">
      <alignment horizontal="left" vertical="center" wrapText="1" indent="1"/>
    </xf>
    <xf numFmtId="0" fontId="20" fillId="2" borderId="8" xfId="0" applyFont="1" applyFill="1" applyBorder="1" applyAlignment="1">
      <alignment horizontal="left" vertical="center" wrapText="1" indent="1"/>
    </xf>
    <xf numFmtId="0" fontId="13" fillId="2" borderId="37" xfId="0" applyFont="1" applyFill="1" applyBorder="1" applyAlignment="1">
      <alignment horizontal="left" vertical="center" wrapText="1" indent="1"/>
    </xf>
    <xf numFmtId="0" fontId="13" fillId="2" borderId="7" xfId="0" applyFont="1" applyFill="1" applyBorder="1" applyAlignment="1">
      <alignment horizontal="left" vertical="center" wrapText="1" indent="1"/>
    </xf>
    <xf numFmtId="0" fontId="13" fillId="2" borderId="38" xfId="0" applyFont="1" applyFill="1" applyBorder="1" applyAlignment="1">
      <alignment horizontal="left" vertical="center" wrapText="1" indent="1"/>
    </xf>
    <xf numFmtId="0" fontId="20" fillId="2" borderId="43" xfId="0" applyFont="1" applyFill="1" applyBorder="1" applyAlignment="1">
      <alignment horizontal="right" vertical="center" indent="1"/>
    </xf>
    <xf numFmtId="0" fontId="20" fillId="2" borderId="9" xfId="0" applyFont="1" applyFill="1" applyBorder="1" applyAlignment="1">
      <alignment horizontal="right" vertical="center" indent="1"/>
    </xf>
    <xf numFmtId="167" fontId="1" fillId="6" borderId="46" xfId="0" applyNumberFormat="1" applyFont="1" applyFill="1" applyBorder="1" applyAlignment="1">
      <alignment vertical="center"/>
    </xf>
    <xf numFmtId="167" fontId="1" fillId="6" borderId="22" xfId="0" applyNumberFormat="1" applyFont="1" applyFill="1" applyBorder="1" applyAlignment="1">
      <alignment vertical="center"/>
    </xf>
    <xf numFmtId="167" fontId="1" fillId="6" borderId="10" xfId="0" applyNumberFormat="1" applyFont="1" applyFill="1" applyBorder="1" applyAlignment="1">
      <alignment vertical="center"/>
    </xf>
    <xf numFmtId="0" fontId="10" fillId="8" borderId="1" xfId="0" applyFont="1" applyFill="1" applyBorder="1" applyAlignment="1">
      <alignment horizontal="left" vertical="center" wrapText="1" indent="1"/>
    </xf>
    <xf numFmtId="0" fontId="10" fillId="8" borderId="0" xfId="0" applyFont="1" applyFill="1" applyAlignment="1">
      <alignment horizontal="left" vertical="center" wrapText="1" indent="1"/>
    </xf>
    <xf numFmtId="0" fontId="13" fillId="2" borderId="2" xfId="0" applyFont="1" applyFill="1" applyBorder="1" applyAlignment="1">
      <alignment horizontal="left" vertical="center" wrapText="1" indent="1"/>
    </xf>
    <xf numFmtId="0" fontId="13" fillId="2" borderId="3" xfId="0" applyFont="1" applyFill="1" applyBorder="1" applyAlignment="1">
      <alignment horizontal="left" vertical="center" wrapText="1" indent="1"/>
    </xf>
    <xf numFmtId="170" fontId="20" fillId="7" borderId="9" xfId="0" applyNumberFormat="1" applyFont="1" applyFill="1" applyBorder="1" applyAlignment="1">
      <alignment horizontal="right" vertical="center" wrapText="1" indent="1"/>
    </xf>
    <xf numFmtId="170" fontId="20" fillId="7" borderId="9" xfId="5" applyNumberFormat="1" applyFont="1" applyFill="1" applyBorder="1" applyAlignment="1">
      <alignment horizontal="right" vertical="center" wrapText="1" indent="1"/>
    </xf>
    <xf numFmtId="166" fontId="20" fillId="5" borderId="9" xfId="0" applyNumberFormat="1" applyFont="1" applyFill="1" applyBorder="1" applyAlignment="1">
      <alignment horizontal="right" vertical="center" wrapText="1" indent="1"/>
    </xf>
    <xf numFmtId="166" fontId="20" fillId="5" borderId="19" xfId="0" applyNumberFormat="1" applyFont="1" applyFill="1" applyBorder="1" applyAlignment="1">
      <alignment horizontal="right" vertical="center" wrapText="1" indent="1"/>
    </xf>
    <xf numFmtId="170" fontId="20" fillId="7" borderId="19" xfId="0" applyNumberFormat="1" applyFont="1" applyFill="1" applyBorder="1" applyAlignment="1">
      <alignment horizontal="right" vertical="center" wrapText="1" indent="1"/>
    </xf>
    <xf numFmtId="0" fontId="20" fillId="2" borderId="18" xfId="0" applyFont="1" applyFill="1" applyBorder="1" applyAlignment="1">
      <alignment horizontal="left" vertical="center" wrapText="1" indent="1"/>
    </xf>
    <xf numFmtId="0" fontId="20" fillId="2" borderId="56" xfId="0" applyFont="1" applyFill="1" applyBorder="1" applyAlignment="1">
      <alignment horizontal="left" vertical="center" wrapText="1" indent="1"/>
    </xf>
    <xf numFmtId="3" fontId="20" fillId="5" borderId="9" xfId="0" applyNumberFormat="1" applyFont="1" applyFill="1" applyBorder="1" applyAlignment="1">
      <alignment horizontal="right" vertical="center" wrapText="1" indent="1"/>
    </xf>
    <xf numFmtId="166" fontId="20" fillId="7" borderId="9" xfId="0" applyNumberFormat="1" applyFont="1" applyFill="1" applyBorder="1" applyAlignment="1">
      <alignment horizontal="right" vertical="center" wrapText="1" indent="1"/>
    </xf>
    <xf numFmtId="0" fontId="54" fillId="2" borderId="60" xfId="0" applyFont="1" applyFill="1" applyBorder="1" applyAlignment="1">
      <alignment horizontal="center" vertical="center"/>
    </xf>
    <xf numFmtId="0" fontId="55" fillId="2" borderId="60" xfId="0" applyFont="1" applyFill="1" applyBorder="1" applyAlignment="1">
      <alignment horizontal="center" vertical="center"/>
    </xf>
    <xf numFmtId="0" fontId="19" fillId="2" borderId="13" xfId="0" applyFont="1" applyFill="1" applyBorder="1" applyAlignment="1">
      <alignment horizontal="right" vertical="center" wrapText="1" indent="1"/>
    </xf>
    <xf numFmtId="0" fontId="19" fillId="2" borderId="35" xfId="0" applyFont="1" applyFill="1" applyBorder="1" applyAlignment="1">
      <alignment horizontal="right" vertical="center" wrapText="1" indent="1"/>
    </xf>
    <xf numFmtId="0" fontId="20" fillId="11" borderId="13" xfId="0" applyFont="1" applyFill="1" applyBorder="1" applyAlignment="1">
      <alignment horizontal="left" vertical="center" wrapText="1" indent="1"/>
    </xf>
    <xf numFmtId="0" fontId="20" fillId="11" borderId="35" xfId="0" applyFont="1" applyFill="1" applyBorder="1" applyAlignment="1">
      <alignment horizontal="left" vertical="center" wrapText="1" indent="1"/>
    </xf>
    <xf numFmtId="0" fontId="20" fillId="13" borderId="12" xfId="0" applyFont="1" applyFill="1" applyBorder="1" applyAlignment="1">
      <alignment horizontal="left" vertical="center" wrapText="1" indent="3"/>
    </xf>
    <xf numFmtId="0" fontId="20" fillId="13" borderId="34" xfId="0" applyFont="1" applyFill="1" applyBorder="1" applyAlignment="1">
      <alignment horizontal="left" vertical="center" wrapText="1" indent="3"/>
    </xf>
    <xf numFmtId="0" fontId="20" fillId="11" borderId="12" xfId="0" applyFont="1" applyFill="1" applyBorder="1" applyAlignment="1">
      <alignment horizontal="left" vertical="center" indent="1"/>
    </xf>
    <xf numFmtId="0" fontId="20" fillId="11" borderId="34" xfId="0" applyFont="1" applyFill="1" applyBorder="1" applyAlignment="1">
      <alignment horizontal="left" vertical="center" indent="1"/>
    </xf>
    <xf numFmtId="0" fontId="20" fillId="13" borderId="12" xfId="0" applyFont="1" applyFill="1" applyBorder="1" applyAlignment="1">
      <alignment horizontal="left" vertical="center" indent="3"/>
    </xf>
    <xf numFmtId="0" fontId="20" fillId="13" borderId="34" xfId="0" applyFont="1" applyFill="1" applyBorder="1" applyAlignment="1">
      <alignment horizontal="left" vertical="center" indent="3"/>
    </xf>
    <xf numFmtId="0" fontId="36" fillId="4" borderId="36" xfId="0" applyFont="1" applyFill="1" applyBorder="1" applyAlignment="1">
      <alignment horizontal="left" vertical="center" wrapText="1" indent="1"/>
    </xf>
    <xf numFmtId="0" fontId="11" fillId="4" borderId="5" xfId="0" applyFont="1" applyFill="1" applyBorder="1" applyAlignment="1">
      <alignment horizontal="left" vertical="center" wrapText="1" indent="1"/>
    </xf>
    <xf numFmtId="0" fontId="11" fillId="4" borderId="6" xfId="0" applyFont="1" applyFill="1" applyBorder="1" applyAlignment="1">
      <alignment horizontal="left" vertical="center" wrapText="1" indent="1"/>
    </xf>
    <xf numFmtId="0" fontId="8" fillId="2" borderId="57"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20" fillId="2" borderId="38" xfId="0" applyFont="1" applyFill="1" applyBorder="1" applyAlignment="1">
      <alignment horizontal="left" vertical="center" wrapText="1" indent="1"/>
    </xf>
    <xf numFmtId="0" fontId="58" fillId="18" borderId="60" xfId="0" applyFont="1" applyFill="1" applyBorder="1" applyAlignment="1">
      <alignment horizontal="left" vertical="center" wrapText="1" indent="1"/>
    </xf>
    <xf numFmtId="0" fontId="55" fillId="18" borderId="60" xfId="0" applyFont="1" applyFill="1" applyBorder="1" applyAlignment="1">
      <alignment horizontal="left" vertical="center" wrapText="1" indent="1"/>
    </xf>
    <xf numFmtId="0" fontId="19" fillId="2" borderId="36" xfId="0" applyFont="1" applyFill="1" applyBorder="1" applyAlignment="1">
      <alignment horizontal="right" vertical="center" wrapText="1" indent="1"/>
    </xf>
    <xf numFmtId="0" fontId="19" fillId="2" borderId="5" xfId="0" applyFont="1" applyFill="1" applyBorder="1" applyAlignment="1">
      <alignment horizontal="right" vertical="center" wrapText="1" indent="1"/>
    </xf>
    <xf numFmtId="0" fontId="19" fillId="2" borderId="6" xfId="0" applyFont="1" applyFill="1" applyBorder="1" applyAlignment="1">
      <alignment horizontal="right" vertical="center" wrapText="1" indent="1"/>
    </xf>
    <xf numFmtId="0" fontId="13" fillId="2" borderId="8" xfId="0" applyFont="1" applyFill="1" applyBorder="1" applyAlignment="1">
      <alignment horizontal="left" vertical="center" wrapText="1" indent="1"/>
    </xf>
    <xf numFmtId="0" fontId="11" fillId="4" borderId="36" xfId="0" applyFont="1" applyFill="1" applyBorder="1" applyAlignment="1">
      <alignment horizontal="left" vertical="center" wrapText="1" indent="1"/>
    </xf>
    <xf numFmtId="0" fontId="20" fillId="13" borderId="14" xfId="0" applyFont="1" applyFill="1" applyBorder="1" applyAlignment="1">
      <alignment horizontal="left" vertical="center" indent="3"/>
    </xf>
    <xf numFmtId="0" fontId="20" fillId="13" borderId="55" xfId="0" applyFont="1" applyFill="1" applyBorder="1" applyAlignment="1">
      <alignment horizontal="left" vertical="center" indent="3"/>
    </xf>
    <xf numFmtId="0" fontId="20" fillId="2" borderId="12" xfId="0" applyFont="1" applyFill="1" applyBorder="1" applyAlignment="1">
      <alignment horizontal="right" vertical="center" indent="1"/>
    </xf>
    <xf numFmtId="0" fontId="20" fillId="2" borderId="34" xfId="0" applyFont="1" applyFill="1" applyBorder="1" applyAlignment="1">
      <alignment horizontal="right" vertical="center" indent="1"/>
    </xf>
    <xf numFmtId="164" fontId="13" fillId="2" borderId="57" xfId="2" applyNumberFormat="1" applyFont="1" applyFill="1" applyBorder="1" applyAlignment="1">
      <alignment horizontal="left" vertical="center" indent="1"/>
    </xf>
    <xf numFmtId="164" fontId="1" fillId="2" borderId="32" xfId="2" applyNumberFormat="1" applyFont="1" applyFill="1" applyBorder="1" applyAlignment="1">
      <alignment horizontal="left" vertical="center" indent="1"/>
    </xf>
    <xf numFmtId="164" fontId="1" fillId="2" borderId="15" xfId="2" applyNumberFormat="1" applyFont="1" applyFill="1" applyBorder="1" applyAlignment="1">
      <alignment horizontal="left" vertical="center" indent="1"/>
    </xf>
    <xf numFmtId="0" fontId="19" fillId="2" borderId="2" xfId="0" applyFont="1" applyFill="1" applyBorder="1" applyAlignment="1">
      <alignment horizontal="right" vertical="center" wrapText="1" indent="1"/>
    </xf>
    <xf numFmtId="0" fontId="19" fillId="2" borderId="3" xfId="0" applyFont="1" applyFill="1" applyBorder="1" applyAlignment="1">
      <alignment horizontal="right" vertical="center" wrapText="1" indent="1"/>
    </xf>
    <xf numFmtId="0" fontId="19" fillId="2" borderId="21" xfId="0" applyFont="1" applyFill="1" applyBorder="1" applyAlignment="1">
      <alignment horizontal="right" vertical="center" wrapText="1" indent="1"/>
    </xf>
    <xf numFmtId="0" fontId="19" fillId="5" borderId="74" xfId="8" applyFont="1" applyFill="1" applyBorder="1" applyAlignment="1">
      <alignment horizontal="left" vertical="center" wrapText="1" indent="1"/>
    </xf>
    <xf numFmtId="0" fontId="11" fillId="5" borderId="74" xfId="8" applyFont="1" applyFill="1" applyBorder="1" applyAlignment="1">
      <alignment horizontal="left" vertical="center" wrapText="1" indent="1"/>
    </xf>
    <xf numFmtId="0" fontId="10" fillId="3" borderId="0" xfId="9" applyFont="1" applyFill="1" applyAlignment="1">
      <alignment horizontal="left" vertical="center" wrapText="1" indent="1"/>
    </xf>
    <xf numFmtId="0" fontId="20" fillId="2" borderId="37" xfId="8" applyFont="1" applyFill="1" applyBorder="1" applyAlignment="1">
      <alignment horizontal="left" vertical="center" wrapText="1" indent="1"/>
    </xf>
    <xf numFmtId="0" fontId="20" fillId="2" borderId="38" xfId="8" applyFont="1" applyFill="1" applyBorder="1" applyAlignment="1">
      <alignment horizontal="left" vertical="center" wrapText="1" indent="1"/>
    </xf>
    <xf numFmtId="0" fontId="20" fillId="7" borderId="12" xfId="0" applyFont="1" applyFill="1" applyBorder="1" applyAlignment="1">
      <alignment horizontal="left" vertical="center" wrapText="1" indent="1"/>
    </xf>
    <xf numFmtId="0" fontId="20" fillId="7" borderId="31" xfId="0" applyFont="1" applyFill="1" applyBorder="1" applyAlignment="1">
      <alignment horizontal="left" vertical="center" wrapText="1" indent="1"/>
    </xf>
    <xf numFmtId="0" fontId="20" fillId="7" borderId="51" xfId="0" applyFont="1" applyFill="1" applyBorder="1" applyAlignment="1">
      <alignment horizontal="left" vertical="center" wrapText="1" indent="1"/>
    </xf>
    <xf numFmtId="0" fontId="20" fillId="2" borderId="13" xfId="0" applyFont="1" applyFill="1" applyBorder="1" applyAlignment="1">
      <alignment horizontal="left" vertical="center" wrapText="1" indent="1"/>
    </xf>
    <xf numFmtId="0" fontId="20" fillId="2" borderId="33" xfId="0" applyFont="1" applyFill="1" applyBorder="1" applyAlignment="1">
      <alignment horizontal="left" vertical="center" wrapText="1" indent="1"/>
    </xf>
    <xf numFmtId="0" fontId="20" fillId="2" borderId="75" xfId="0" applyFont="1" applyFill="1" applyBorder="1" applyAlignment="1">
      <alignment horizontal="left" vertical="center" wrapText="1" indent="1"/>
    </xf>
    <xf numFmtId="0" fontId="24" fillId="2" borderId="14" xfId="0" applyFont="1" applyFill="1" applyBorder="1" applyAlignment="1">
      <alignment horizontal="left" vertical="center" wrapText="1" indent="1"/>
    </xf>
    <xf numFmtId="0" fontId="24" fillId="2" borderId="32" xfId="0" applyFont="1" applyFill="1" applyBorder="1" applyAlignment="1">
      <alignment horizontal="left" vertical="center" wrapText="1" indent="1"/>
    </xf>
    <xf numFmtId="0" fontId="24" fillId="2" borderId="15" xfId="0" applyFont="1" applyFill="1" applyBorder="1" applyAlignment="1">
      <alignment horizontal="left" vertical="center" wrapText="1" indent="1"/>
    </xf>
    <xf numFmtId="0" fontId="20" fillId="2" borderId="12" xfId="0" applyFont="1" applyFill="1" applyBorder="1" applyAlignment="1">
      <alignment horizontal="left" vertical="center" wrapText="1" indent="1"/>
    </xf>
    <xf numFmtId="0" fontId="20" fillId="2" borderId="31" xfId="0" applyFont="1" applyFill="1" applyBorder="1" applyAlignment="1">
      <alignment horizontal="left" vertical="center" wrapText="1" indent="1"/>
    </xf>
    <xf numFmtId="0" fontId="20" fillId="2" borderId="51" xfId="0" applyFont="1" applyFill="1" applyBorder="1" applyAlignment="1">
      <alignment horizontal="left" vertical="center" wrapText="1" indent="1"/>
    </xf>
    <xf numFmtId="0" fontId="20" fillId="5" borderId="13" xfId="0" applyFont="1" applyFill="1" applyBorder="1" applyAlignment="1">
      <alignment horizontal="left" vertical="center" wrapText="1" indent="1"/>
    </xf>
    <xf numFmtId="0" fontId="20" fillId="5" borderId="33" xfId="0" applyFont="1" applyFill="1" applyBorder="1" applyAlignment="1">
      <alignment horizontal="left" vertical="center" wrapText="1" indent="1"/>
    </xf>
    <xf numFmtId="0" fontId="20" fillId="5" borderId="75" xfId="0" applyFont="1" applyFill="1" applyBorder="1" applyAlignment="1">
      <alignment horizontal="left" vertical="center" wrapText="1" indent="1"/>
    </xf>
    <xf numFmtId="0" fontId="1" fillId="0" borderId="0" xfId="0" applyFont="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2" borderId="53" xfId="0" applyFont="1" applyFill="1" applyBorder="1" applyAlignment="1">
      <alignment horizontal="right" vertical="center"/>
    </xf>
    <xf numFmtId="0" fontId="1" fillId="2" borderId="63" xfId="0" applyFont="1" applyFill="1" applyBorder="1" applyAlignment="1">
      <alignment horizontal="right" vertical="center"/>
    </xf>
    <xf numFmtId="0" fontId="1" fillId="7" borderId="17" xfId="0" applyFont="1" applyFill="1" applyBorder="1" applyAlignment="1" applyProtection="1">
      <alignment horizontal="left" vertical="center" wrapText="1"/>
      <protection locked="0"/>
    </xf>
    <xf numFmtId="0" fontId="1" fillId="7" borderId="31" xfId="0" applyFont="1" applyFill="1" applyBorder="1" applyAlignment="1" applyProtection="1">
      <alignment horizontal="left" vertical="center" wrapText="1"/>
      <protection locked="0"/>
    </xf>
    <xf numFmtId="0" fontId="1" fillId="7" borderId="34" xfId="0" applyFont="1" applyFill="1" applyBorder="1" applyAlignment="1" applyProtection="1">
      <alignment horizontal="left" vertical="center" wrapText="1"/>
      <protection locked="0"/>
    </xf>
    <xf numFmtId="0" fontId="1" fillId="2" borderId="1" xfId="0" applyFont="1" applyFill="1" applyBorder="1" applyAlignment="1">
      <alignment horizontal="right" vertical="center"/>
    </xf>
    <xf numFmtId="0" fontId="1" fillId="2" borderId="61" xfId="0" applyFont="1" applyFill="1" applyBorder="1" applyAlignment="1">
      <alignment horizontal="right" vertical="center"/>
    </xf>
    <xf numFmtId="0" fontId="10" fillId="3" borderId="2" xfId="9" applyFont="1" applyFill="1" applyBorder="1" applyAlignment="1">
      <alignment horizontal="left" vertical="center" indent="1"/>
    </xf>
    <xf numFmtId="0" fontId="10" fillId="3" borderId="3" xfId="9" applyFont="1" applyFill="1" applyBorder="1" applyAlignment="1">
      <alignment horizontal="left" vertical="center" indent="1"/>
    </xf>
    <xf numFmtId="0" fontId="10" fillId="3" borderId="8" xfId="9" applyFont="1" applyFill="1" applyBorder="1" applyAlignment="1">
      <alignment horizontal="left" vertical="center" indent="1"/>
    </xf>
    <xf numFmtId="0" fontId="6" fillId="2" borderId="54" xfId="8" applyFont="1" applyFill="1" applyBorder="1" applyAlignment="1">
      <alignment vertical="center"/>
    </xf>
    <xf numFmtId="0" fontId="6" fillId="2" borderId="63" xfId="8" applyFont="1" applyFill="1" applyBorder="1" applyAlignment="1">
      <alignment vertical="center"/>
    </xf>
    <xf numFmtId="0" fontId="20" fillId="15" borderId="9" xfId="0" applyFont="1" applyFill="1" applyBorder="1" applyAlignment="1">
      <alignment horizontal="left" vertical="center" wrapText="1" indent="1"/>
    </xf>
    <xf numFmtId="0" fontId="20" fillId="15" borderId="17" xfId="0" applyFont="1" applyFill="1" applyBorder="1" applyAlignment="1">
      <alignment horizontal="left" vertical="center" wrapText="1" indent="1"/>
    </xf>
    <xf numFmtId="0" fontId="20" fillId="15" borderId="59" xfId="0" applyFont="1" applyFill="1" applyBorder="1" applyAlignment="1">
      <alignment horizontal="left" vertical="center" wrapText="1" indent="1"/>
    </xf>
    <xf numFmtId="0" fontId="20" fillId="15" borderId="41" xfId="0" applyFont="1" applyFill="1" applyBorder="1" applyAlignment="1">
      <alignment horizontal="left" vertical="center" wrapText="1" indent="1"/>
    </xf>
    <xf numFmtId="0" fontId="6" fillId="6" borderId="47" xfId="8" applyFont="1" applyFill="1" applyBorder="1" applyAlignment="1">
      <alignment horizontal="left" vertical="center"/>
    </xf>
    <xf numFmtId="0" fontId="6" fillId="6" borderId="64" xfId="8" applyFont="1" applyFill="1" applyBorder="1" applyAlignment="1">
      <alignment horizontal="left" vertical="center"/>
    </xf>
    <xf numFmtId="0" fontId="1" fillId="2" borderId="27" xfId="8" applyFont="1" applyFill="1" applyBorder="1" applyAlignment="1">
      <alignment horizontal="right" vertical="center" indent="1"/>
    </xf>
    <xf numFmtId="0" fontId="1" fillId="2" borderId="24" xfId="8" applyFont="1" applyFill="1" applyBorder="1" applyAlignment="1">
      <alignment horizontal="right" vertical="center" indent="1"/>
    </xf>
    <xf numFmtId="0" fontId="1" fillId="2" borderId="0" xfId="8" applyFont="1" applyFill="1" applyAlignment="1">
      <alignment horizontal="right" vertical="center" indent="1"/>
    </xf>
    <xf numFmtId="0" fontId="1" fillId="2" borderId="28" xfId="8" applyFont="1" applyFill="1" applyBorder="1" applyAlignment="1">
      <alignment horizontal="right" vertical="center" indent="1"/>
    </xf>
    <xf numFmtId="0" fontId="1" fillId="2" borderId="5" xfId="8" applyFont="1" applyFill="1" applyBorder="1" applyAlignment="1">
      <alignment horizontal="right" vertical="center" indent="1"/>
    </xf>
    <xf numFmtId="0" fontId="1" fillId="15" borderId="32" xfId="0" applyFont="1" applyFill="1" applyBorder="1" applyAlignment="1">
      <alignment horizontal="left" vertical="center"/>
    </xf>
    <xf numFmtId="0" fontId="1" fillId="15" borderId="15" xfId="0" applyFont="1" applyFill="1" applyBorder="1" applyAlignment="1">
      <alignment horizontal="left" vertical="center"/>
    </xf>
    <xf numFmtId="0" fontId="2" fillId="11" borderId="1" xfId="0" applyFont="1" applyFill="1" applyBorder="1" applyAlignment="1">
      <alignment horizontal="left" vertical="center" wrapText="1" indent="1"/>
    </xf>
    <xf numFmtId="0" fontId="2" fillId="11" borderId="0" xfId="0" applyFont="1" applyFill="1" applyAlignment="1">
      <alignment horizontal="left" vertical="center" wrapText="1" indent="1"/>
    </xf>
    <xf numFmtId="0" fontId="20" fillId="15" borderId="62" xfId="0" applyFont="1" applyFill="1" applyBorder="1" applyAlignment="1">
      <alignment horizontal="left" vertical="center" wrapText="1" indent="1"/>
    </xf>
    <xf numFmtId="0" fontId="20" fillId="15" borderId="54" xfId="0" applyFont="1" applyFill="1" applyBorder="1" applyAlignment="1">
      <alignment horizontal="left" vertical="center" wrapText="1" indent="1"/>
    </xf>
    <xf numFmtId="0" fontId="6" fillId="6" borderId="18" xfId="8" applyFont="1" applyFill="1" applyBorder="1" applyAlignment="1">
      <alignment horizontal="left" vertical="center"/>
    </xf>
    <xf numFmtId="0" fontId="6" fillId="6" borderId="1" xfId="8" applyFont="1" applyFill="1" applyBorder="1" applyAlignment="1">
      <alignment horizontal="left" vertical="center"/>
    </xf>
    <xf numFmtId="0" fontId="20" fillId="15" borderId="32" xfId="0" applyFont="1" applyFill="1" applyBorder="1" applyAlignment="1">
      <alignment horizontal="left" vertical="center"/>
    </xf>
    <xf numFmtId="0" fontId="20" fillId="15" borderId="15" xfId="0" applyFont="1" applyFill="1" applyBorder="1" applyAlignment="1">
      <alignment horizontal="left" vertical="center"/>
    </xf>
    <xf numFmtId="0" fontId="6" fillId="2" borderId="54" xfId="8" applyFont="1" applyFill="1" applyBorder="1" applyAlignment="1">
      <alignment horizontal="right" vertical="center" indent="1"/>
    </xf>
    <xf numFmtId="0" fontId="1" fillId="7" borderId="62" xfId="0" applyFont="1" applyFill="1" applyBorder="1" applyAlignment="1" applyProtection="1">
      <alignment horizontal="left" vertical="center" wrapText="1" indent="1"/>
      <protection locked="0"/>
    </xf>
    <xf numFmtId="0" fontId="1" fillId="7" borderId="54" xfId="0" applyFont="1" applyFill="1" applyBorder="1" applyAlignment="1" applyProtection="1">
      <alignment horizontal="left" vertical="center" wrapText="1" indent="1"/>
      <protection locked="0"/>
    </xf>
    <xf numFmtId="0" fontId="2" fillId="2" borderId="27" xfId="8" applyFont="1" applyFill="1" applyBorder="1" applyAlignment="1">
      <alignment horizontal="right" vertical="center" indent="1"/>
    </xf>
    <xf numFmtId="0" fontId="20" fillId="15" borderId="10" xfId="0" applyFont="1" applyFill="1" applyBorder="1" applyAlignment="1">
      <alignment horizontal="left" vertical="center" wrapText="1" indent="1"/>
    </xf>
    <xf numFmtId="0" fontId="2" fillId="11" borderId="36" xfId="0" applyFont="1" applyFill="1" applyBorder="1" applyAlignment="1">
      <alignment horizontal="left" vertical="center" wrapText="1" indent="1"/>
    </xf>
    <xf numFmtId="0" fontId="2" fillId="11" borderId="5" xfId="0" applyFont="1" applyFill="1" applyBorder="1" applyAlignment="1">
      <alignment horizontal="left" vertical="center" wrapText="1" indent="1"/>
    </xf>
    <xf numFmtId="0" fontId="20" fillId="15" borderId="9" xfId="0" applyFont="1" applyFill="1" applyBorder="1" applyAlignment="1">
      <alignment horizontal="left" vertical="center" indent="1"/>
    </xf>
    <xf numFmtId="0" fontId="20" fillId="15" borderId="17" xfId="0" applyFont="1" applyFill="1" applyBorder="1" applyAlignment="1">
      <alignment horizontal="left" vertical="center" indent="1"/>
    </xf>
    <xf numFmtId="0" fontId="20" fillId="15" borderId="10" xfId="0" applyFont="1" applyFill="1" applyBorder="1" applyAlignment="1">
      <alignment horizontal="left" vertical="center" indent="1"/>
    </xf>
    <xf numFmtId="0" fontId="6" fillId="6" borderId="50" xfId="8" applyFont="1" applyFill="1" applyBorder="1" applyAlignment="1">
      <alignment horizontal="left" vertical="center"/>
    </xf>
    <xf numFmtId="0" fontId="6" fillId="6" borderId="42" xfId="8" applyFont="1" applyFill="1" applyBorder="1" applyAlignment="1">
      <alignment horizontal="left" vertical="center"/>
    </xf>
    <xf numFmtId="0" fontId="1" fillId="7" borderId="17" xfId="0" applyFont="1" applyFill="1" applyBorder="1" applyAlignment="1" applyProtection="1">
      <alignment horizontal="left" vertical="center" wrapText="1" indent="1"/>
      <protection locked="0"/>
    </xf>
    <xf numFmtId="0" fontId="1" fillId="7" borderId="31" xfId="0" applyFont="1" applyFill="1" applyBorder="1" applyAlignment="1" applyProtection="1">
      <alignment horizontal="left" vertical="center" wrapText="1" indent="1"/>
      <protection locked="0"/>
    </xf>
    <xf numFmtId="0" fontId="10" fillId="8" borderId="2" xfId="8" applyFont="1" applyFill="1" applyBorder="1" applyAlignment="1">
      <alignment horizontal="left" vertical="center" indent="1"/>
    </xf>
    <xf numFmtId="0" fontId="10" fillId="8" borderId="3" xfId="8" applyFont="1" applyFill="1" applyBorder="1" applyAlignment="1">
      <alignment horizontal="left" vertical="center" indent="1"/>
    </xf>
    <xf numFmtId="0" fontId="20" fillId="2" borderId="7" xfId="8" applyFont="1" applyFill="1" applyBorder="1" applyAlignment="1">
      <alignment horizontal="left" vertical="center" wrapText="1" indent="1"/>
    </xf>
    <xf numFmtId="0" fontId="19" fillId="17" borderId="52" xfId="11" applyFont="1" applyFill="1" applyBorder="1" applyAlignment="1">
      <alignment horizontal="left" vertical="center" indent="1"/>
    </xf>
    <xf numFmtId="0" fontId="19" fillId="17" borderId="70" xfId="11" applyFont="1" applyFill="1" applyBorder="1" applyAlignment="1">
      <alignment horizontal="left" vertical="center" indent="1"/>
    </xf>
    <xf numFmtId="0" fontId="19" fillId="17" borderId="71" xfId="11" applyFont="1" applyFill="1" applyBorder="1" applyAlignment="1">
      <alignment horizontal="left" vertical="center" indent="1"/>
    </xf>
    <xf numFmtId="0" fontId="30" fillId="2" borderId="52" xfId="1" applyFont="1" applyFill="1" applyBorder="1" applyAlignment="1">
      <alignment horizontal="left" vertical="center" indent="1"/>
    </xf>
    <xf numFmtId="0" fontId="30" fillId="2" borderId="70" xfId="1" applyFont="1" applyFill="1" applyBorder="1" applyAlignment="1">
      <alignment horizontal="left" vertical="center" indent="1"/>
    </xf>
    <xf numFmtId="0" fontId="30" fillId="2" borderId="71" xfId="1" applyFont="1" applyFill="1" applyBorder="1" applyAlignment="1">
      <alignment horizontal="left" vertical="center" indent="1"/>
    </xf>
  </cellXfs>
  <cellStyles count="13">
    <cellStyle name="Comma 2" xfId="12" xr:uid="{D75C964A-57B4-4678-8B83-8B71F48C560B}"/>
    <cellStyle name="Currency" xfId="2" builtinId="4"/>
    <cellStyle name="Currency 2" xfId="6" xr:uid="{00000000-0005-0000-0000-000001000000}"/>
    <cellStyle name="Hyperlink" xfId="1" builtinId="8"/>
    <cellStyle name="Hyperlink 2" xfId="10" xr:uid="{B098B140-3577-4BEF-B3F2-4D96FBED7D4D}"/>
    <cellStyle name="Normal" xfId="0" builtinId="0"/>
    <cellStyle name="Normal 2" xfId="5" xr:uid="{00000000-0005-0000-0000-000004000000}"/>
    <cellStyle name="Normal 2 2" xfId="9" xr:uid="{D15C97AF-2408-4618-8003-E2076D6F4CDD}"/>
    <cellStyle name="Normal 3" xfId="8" xr:uid="{3C4C3F6B-C15C-42A7-96C9-1447AC871CA1}"/>
    <cellStyle name="Normal 4" xfId="4" xr:uid="{00000000-0005-0000-0000-000005000000}"/>
    <cellStyle name="Normal 4 2" xfId="11" xr:uid="{7F3C4A86-0B7E-4119-B57C-108CA1C412F6}"/>
    <cellStyle name="Percent" xfId="3" builtinId="5"/>
    <cellStyle name="Percent 2" xfId="7" xr:uid="{00000000-0005-0000-0000-000007000000}"/>
  </cellStyles>
  <dxfs count="0"/>
  <tableStyles count="0" defaultTableStyle="TableStyleMedium2" defaultPivotStyle="PivotStyleLight16"/>
  <colors>
    <mruColors>
      <color rgb="FFFFFFCC"/>
      <color rgb="FFFFCDCD"/>
      <color rgb="FFFF4B4B"/>
      <color rgb="FFFF9F9F"/>
      <color rgb="FF669900"/>
      <color rgb="FFFFFF99"/>
      <color rgb="FF0033CC"/>
      <color rgb="FF33CC33"/>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sz="1800" b="1"/>
              <a:t>Cash Flow</a:t>
            </a:r>
          </a:p>
        </c:rich>
      </c:tx>
      <c:layout>
        <c:manualLayout>
          <c:xMode val="edge"/>
          <c:yMode val="edge"/>
          <c:x val="0.45944334022391259"/>
          <c:y val="2.890129836807225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Cash Flow - without value of avoided risks</c:v>
          </c:tx>
          <c:spPr>
            <a:solidFill>
              <a:schemeClr val="accent1"/>
            </a:solidFill>
            <a:ln>
              <a:noFill/>
            </a:ln>
            <a:effectLst/>
          </c:spPr>
          <c:invertIfNegative val="0"/>
          <c:val>
            <c:numRef>
              <c:f>'Cash Flow &amp; ROI'!$E$19:$L$19</c:f>
              <c:numCache>
                <c:formatCode>"$"#,##0_);\("$"#,##0\)</c:formatCode>
                <c:ptCount val="8"/>
                <c:pt idx="0">
                  <c:v>1035350.0000000001</c:v>
                </c:pt>
                <c:pt idx="1">
                  <c:v>2070700.0000000002</c:v>
                </c:pt>
                <c:pt idx="2">
                  <c:v>6212100</c:v>
                </c:pt>
                <c:pt idx="3">
                  <c:v>10353500</c:v>
                </c:pt>
                <c:pt idx="4">
                  <c:v>16565600.000000002</c:v>
                </c:pt>
                <c:pt idx="5">
                  <c:v>20707000</c:v>
                </c:pt>
                <c:pt idx="6">
                  <c:v>20707000</c:v>
                </c:pt>
                <c:pt idx="7">
                  <c:v>20707000</c:v>
                </c:pt>
              </c:numCache>
            </c:numRef>
          </c:val>
          <c:extLst>
            <c:ext xmlns:c16="http://schemas.microsoft.com/office/drawing/2014/chart" uri="{C3380CC4-5D6E-409C-BE32-E72D297353CC}">
              <c16:uniqueId val="{00000000-8C64-49D3-BDCA-D08FC7F2D545}"/>
            </c:ext>
          </c:extLst>
        </c:ser>
        <c:ser>
          <c:idx val="1"/>
          <c:order val="1"/>
          <c:tx>
            <c:v>Cash Flow - with value of avoided risks</c:v>
          </c:tx>
          <c:spPr>
            <a:solidFill>
              <a:schemeClr val="accent3">
                <a:lumMod val="75000"/>
              </a:schemeClr>
            </a:solidFill>
            <a:ln>
              <a:noFill/>
            </a:ln>
            <a:effectLst/>
          </c:spPr>
          <c:invertIfNegative val="0"/>
          <c:val>
            <c:numRef>
              <c:f>'Cash Flow &amp; ROI'!$E$22:$L$22</c:f>
              <c:numCache>
                <c:formatCode>"$"#,##0_);\("$"#,##0\)</c:formatCode>
                <c:ptCount val="8"/>
                <c:pt idx="0">
                  <c:v>1881920.0000000002</c:v>
                </c:pt>
                <c:pt idx="1">
                  <c:v>3763840.0000000005</c:v>
                </c:pt>
                <c:pt idx="2">
                  <c:v>11291520</c:v>
                </c:pt>
                <c:pt idx="3">
                  <c:v>18819200</c:v>
                </c:pt>
                <c:pt idx="4">
                  <c:v>30110720.000000004</c:v>
                </c:pt>
                <c:pt idx="5">
                  <c:v>37638400</c:v>
                </c:pt>
                <c:pt idx="6">
                  <c:v>37638400</c:v>
                </c:pt>
                <c:pt idx="7">
                  <c:v>37638400</c:v>
                </c:pt>
              </c:numCache>
            </c:numRef>
          </c:val>
          <c:extLst>
            <c:ext xmlns:c16="http://schemas.microsoft.com/office/drawing/2014/chart" uri="{C3380CC4-5D6E-409C-BE32-E72D297353CC}">
              <c16:uniqueId val="{00000001-8C64-49D3-BDCA-D08FC7F2D545}"/>
            </c:ext>
          </c:extLst>
        </c:ser>
        <c:ser>
          <c:idx val="2"/>
          <c:order val="2"/>
          <c:tx>
            <c:v>Cash Flow - without Project 50x30</c:v>
          </c:tx>
          <c:spPr>
            <a:solidFill>
              <a:srgbClr val="C00000"/>
            </a:solidFill>
            <a:ln>
              <a:noFill/>
            </a:ln>
            <a:effectLst/>
          </c:spPr>
          <c:invertIfNegative val="0"/>
          <c:val>
            <c:numRef>
              <c:f>'Cash Flow &amp; ROI'!$E$12:$L$12</c:f>
              <c:numCache>
                <c:formatCode>"$"#,##0_);\("$"#,##0\)</c:formatCode>
                <c:ptCount val="8"/>
                <c:pt idx="0">
                  <c:v>-846570</c:v>
                </c:pt>
                <c:pt idx="1">
                  <c:v>-1693140</c:v>
                </c:pt>
                <c:pt idx="2">
                  <c:v>-5079420</c:v>
                </c:pt>
                <c:pt idx="3">
                  <c:v>-8465700</c:v>
                </c:pt>
                <c:pt idx="4">
                  <c:v>-13545120</c:v>
                </c:pt>
                <c:pt idx="5">
                  <c:v>-16931400</c:v>
                </c:pt>
                <c:pt idx="6">
                  <c:v>-16931400</c:v>
                </c:pt>
                <c:pt idx="7">
                  <c:v>-16931400</c:v>
                </c:pt>
              </c:numCache>
            </c:numRef>
          </c:val>
          <c:extLst>
            <c:ext xmlns:c16="http://schemas.microsoft.com/office/drawing/2014/chart" uri="{C3380CC4-5D6E-409C-BE32-E72D297353CC}">
              <c16:uniqueId val="{00000003-8C64-49D3-BDCA-D08FC7F2D545}"/>
            </c:ext>
          </c:extLst>
        </c:ser>
        <c:dLbls>
          <c:showLegendKey val="0"/>
          <c:showVal val="0"/>
          <c:showCatName val="0"/>
          <c:showSerName val="0"/>
          <c:showPercent val="0"/>
          <c:showBubbleSize val="0"/>
        </c:dLbls>
        <c:gapWidth val="219"/>
        <c:overlap val="-27"/>
        <c:axId val="105691776"/>
        <c:axId val="105692760"/>
      </c:barChart>
      <c:catAx>
        <c:axId val="105691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692760"/>
        <c:crosses val="autoZero"/>
        <c:auto val="1"/>
        <c:lblAlgn val="ctr"/>
        <c:lblOffset val="100"/>
        <c:noMultiLvlLbl val="0"/>
      </c:catAx>
      <c:valAx>
        <c:axId val="10569276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691776"/>
        <c:crosses val="autoZero"/>
        <c:crossBetween val="between"/>
      </c:valAx>
      <c:spPr>
        <a:noFill/>
        <a:ln>
          <a:noFill/>
        </a:ln>
        <a:effectLst/>
      </c:spPr>
    </c:plotArea>
    <c:legend>
      <c:legendPos val="b"/>
      <c:layout>
        <c:manualLayout>
          <c:xMode val="edge"/>
          <c:yMode val="edge"/>
          <c:x val="0.12280304057559814"/>
          <c:y val="0.88618833690380061"/>
          <c:w val="0.75439391884880369"/>
          <c:h val="7.407237784010015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CA" sz="1800" b="1"/>
              <a:t>Profit Change</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Profit change without Project 50x30</c:v>
          </c:tx>
          <c:spPr>
            <a:solidFill>
              <a:srgbClr val="C00000"/>
            </a:solidFill>
            <a:ln>
              <a:noFill/>
            </a:ln>
            <a:effectLst/>
          </c:spPr>
          <c:invertIfNegative val="0"/>
          <c:val>
            <c:numRef>
              <c:f>'Income Statement Impacts'!$E$14:$L$14</c:f>
              <c:numCache>
                <c:formatCode>0%</c:formatCode>
                <c:ptCount val="8"/>
                <c:pt idx="0">
                  <c:v>-2.4187714285714285E-2</c:v>
                </c:pt>
                <c:pt idx="1">
                  <c:v>-4.8375428571428569E-2</c:v>
                </c:pt>
                <c:pt idx="2">
                  <c:v>-0.14512628571428571</c:v>
                </c:pt>
                <c:pt idx="3">
                  <c:v>-0.24187714285714285</c:v>
                </c:pt>
                <c:pt idx="4">
                  <c:v>-0.38700342857142855</c:v>
                </c:pt>
                <c:pt idx="5">
                  <c:v>-0.48375428571428569</c:v>
                </c:pt>
                <c:pt idx="6">
                  <c:v>-0.48375428571428569</c:v>
                </c:pt>
                <c:pt idx="7">
                  <c:v>-0.48375428571428569</c:v>
                </c:pt>
              </c:numCache>
            </c:numRef>
          </c:val>
          <c:extLst>
            <c:ext xmlns:c16="http://schemas.microsoft.com/office/drawing/2014/chart" uri="{C3380CC4-5D6E-409C-BE32-E72D297353CC}">
              <c16:uniqueId val="{00000000-259A-474C-BDF1-BE4E75ED548D}"/>
            </c:ext>
          </c:extLst>
        </c:ser>
        <c:ser>
          <c:idx val="1"/>
          <c:order val="1"/>
          <c:tx>
            <c:v>Profit change with Project 50x30</c:v>
          </c:tx>
          <c:spPr>
            <a:solidFill>
              <a:schemeClr val="accent3">
                <a:lumMod val="75000"/>
              </a:schemeClr>
            </a:solidFill>
            <a:ln>
              <a:noFill/>
            </a:ln>
            <a:effectLst/>
          </c:spPr>
          <c:invertIfNegative val="0"/>
          <c:val>
            <c:numRef>
              <c:f>'Income Statement Impacts'!$E$23:$L$23</c:f>
              <c:numCache>
                <c:formatCode>0%</c:formatCode>
                <c:ptCount val="8"/>
                <c:pt idx="0">
                  <c:v>2.9581428571428574E-2</c:v>
                </c:pt>
                <c:pt idx="1">
                  <c:v>5.9162857142857149E-2</c:v>
                </c:pt>
                <c:pt idx="2">
                  <c:v>0.17748857142857144</c:v>
                </c:pt>
                <c:pt idx="3">
                  <c:v>0.2958142857142857</c:v>
                </c:pt>
                <c:pt idx="4">
                  <c:v>0.47330285714285719</c:v>
                </c:pt>
                <c:pt idx="5">
                  <c:v>0.59162857142857139</c:v>
                </c:pt>
                <c:pt idx="6">
                  <c:v>0.59162857142857139</c:v>
                </c:pt>
                <c:pt idx="7">
                  <c:v>0.59162857142857139</c:v>
                </c:pt>
              </c:numCache>
            </c:numRef>
          </c:val>
          <c:extLst>
            <c:ext xmlns:c16="http://schemas.microsoft.com/office/drawing/2014/chart" uri="{C3380CC4-5D6E-409C-BE32-E72D297353CC}">
              <c16:uniqueId val="{00000001-259A-474C-BDF1-BE4E75ED548D}"/>
            </c:ext>
          </c:extLst>
        </c:ser>
        <c:dLbls>
          <c:showLegendKey val="0"/>
          <c:showVal val="0"/>
          <c:showCatName val="0"/>
          <c:showSerName val="0"/>
          <c:showPercent val="0"/>
          <c:showBubbleSize val="0"/>
        </c:dLbls>
        <c:gapWidth val="219"/>
        <c:overlap val="-27"/>
        <c:axId val="809200584"/>
        <c:axId val="809198944"/>
      </c:barChart>
      <c:catAx>
        <c:axId val="8092005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198944"/>
        <c:crosses val="autoZero"/>
        <c:auto val="1"/>
        <c:lblAlgn val="ctr"/>
        <c:lblOffset val="100"/>
        <c:noMultiLvlLbl val="0"/>
      </c:catAx>
      <c:valAx>
        <c:axId val="809198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200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N$13" lockText="1" noThreeD="1"/>
</file>

<file path=xl/ctrlProps/ctrlProp10.xml><?xml version="1.0" encoding="utf-8"?>
<formControlPr xmlns="http://schemas.microsoft.com/office/spreadsheetml/2009/9/main" objectType="CheckBox" checked="Checked" fmlaLink="$N$22"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N$28"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N$30"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checked="Checked" fmlaLink="$N$27"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checked="Checked" fmlaLink="$N$26"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N$23"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CheckBox" fmlaLink="$B$6" lockText="1" noThreeD="1"/>
</file>

<file path=xl/ctrlProps/ctrlProp152.xml><?xml version="1.0" encoding="utf-8"?>
<formControlPr xmlns="http://schemas.microsoft.com/office/spreadsheetml/2009/9/main" objectType="CheckBox" checked="Checked" fmlaLink="$B$11" lockText="1" noThreeD="1"/>
</file>

<file path=xl/ctrlProps/ctrlProp153.xml><?xml version="1.0" encoding="utf-8"?>
<formControlPr xmlns="http://schemas.microsoft.com/office/spreadsheetml/2009/9/main" objectType="CheckBox" checked="Checked" fmlaLink="$B$12" lockText="1" noThreeD="1"/>
</file>

<file path=xl/ctrlProps/ctrlProp154.xml><?xml version="1.0" encoding="utf-8"?>
<formControlPr xmlns="http://schemas.microsoft.com/office/spreadsheetml/2009/9/main" objectType="CheckBox" checked="Checked" fmlaLink="$B$13" lockText="1" noThreeD="1"/>
</file>

<file path=xl/ctrlProps/ctrlProp155.xml><?xml version="1.0" encoding="utf-8"?>
<formControlPr xmlns="http://schemas.microsoft.com/office/spreadsheetml/2009/9/main" objectType="CheckBox" checked="Checked" fmlaLink="$B$7" lockText="1" noThreeD="1"/>
</file>

<file path=xl/ctrlProps/ctrlProp156.xml><?xml version="1.0" encoding="utf-8"?>
<formControlPr xmlns="http://schemas.microsoft.com/office/spreadsheetml/2009/9/main" objectType="CheckBox" fmlaLink="$B$17" lockText="1" noThreeD="1"/>
</file>

<file path=xl/ctrlProps/ctrlProp157.xml><?xml version="1.0" encoding="utf-8"?>
<formControlPr xmlns="http://schemas.microsoft.com/office/spreadsheetml/2009/9/main" objectType="CheckBox" checked="Checked" fmlaLink="$B$22" lockText="1" noThreeD="1"/>
</file>

<file path=xl/ctrlProps/ctrlProp158.xml><?xml version="1.0" encoding="utf-8"?>
<formControlPr xmlns="http://schemas.microsoft.com/office/spreadsheetml/2009/9/main" objectType="CheckBox" fmlaLink="$B$23" lockText="1" noThreeD="1"/>
</file>

<file path=xl/ctrlProps/ctrlProp159.xml><?xml version="1.0" encoding="utf-8"?>
<formControlPr xmlns="http://schemas.microsoft.com/office/spreadsheetml/2009/9/main" objectType="CheckBox" fmlaLink="$B$24" lockText="1" noThreeD="1"/>
</file>

<file path=xl/ctrlProps/ctrlProp16.xml><?xml version="1.0" encoding="utf-8"?>
<formControlPr xmlns="http://schemas.microsoft.com/office/spreadsheetml/2009/9/main" objectType="CheckBox" checked="Checked" fmlaLink="$N$29" lockText="1" noThreeD="1"/>
</file>

<file path=xl/ctrlProps/ctrlProp160.xml><?xml version="1.0" encoding="utf-8"?>
<formControlPr xmlns="http://schemas.microsoft.com/office/spreadsheetml/2009/9/main" objectType="CheckBox" checked="Checked" fmlaLink="$B$18" lockText="1" noThreeD="1"/>
</file>

<file path=xl/ctrlProps/ctrlProp161.xml><?xml version="1.0" encoding="utf-8"?>
<formControlPr xmlns="http://schemas.microsoft.com/office/spreadsheetml/2009/9/main" objectType="CheckBox" fmlaLink="$B$29" lockText="1" noThreeD="1"/>
</file>

<file path=xl/ctrlProps/ctrlProp162.xml><?xml version="1.0" encoding="utf-8"?>
<formControlPr xmlns="http://schemas.microsoft.com/office/spreadsheetml/2009/9/main" objectType="CheckBox" checked="Checked" fmlaLink="$B$11" lockText="1"/>
</file>

<file path=xl/ctrlProps/ctrlProp163.xml><?xml version="1.0" encoding="utf-8"?>
<formControlPr xmlns="http://schemas.microsoft.com/office/spreadsheetml/2009/9/main" objectType="CheckBox" checked="Checked" fmlaLink="$B$54" lockText="1"/>
</file>

<file path=xl/ctrlProps/ctrlProp164.xml><?xml version="1.0" encoding="utf-8"?>
<formControlPr xmlns="http://schemas.microsoft.com/office/spreadsheetml/2009/9/main" objectType="CheckBox" checked="Checked" fmlaLink="$B$30" lockText="1" noThreeD="1"/>
</file>

<file path=xl/ctrlProps/ctrlProp165.xml><?xml version="1.0" encoding="utf-8"?>
<formControlPr xmlns="http://schemas.microsoft.com/office/spreadsheetml/2009/9/main" objectType="CheckBox" fmlaLink="$B$56" lockText="1"/>
</file>

<file path=xl/ctrlProps/ctrlProp166.xml><?xml version="1.0" encoding="utf-8"?>
<formControlPr xmlns="http://schemas.microsoft.com/office/spreadsheetml/2009/9/main" objectType="CheckBox" checked="Checked" fmlaLink="$B$7" lockText="1"/>
</file>

<file path=xl/ctrlProps/ctrlProp167.xml><?xml version="1.0" encoding="utf-8"?>
<formControlPr xmlns="http://schemas.microsoft.com/office/spreadsheetml/2009/9/main" objectType="CheckBox" checked="Checked" fmlaLink="$B$47" lockText="1" noThreeD="1"/>
</file>

<file path=xl/ctrlProps/ctrlProp168.xml><?xml version="1.0" encoding="utf-8"?>
<formControlPr xmlns="http://schemas.microsoft.com/office/spreadsheetml/2009/9/main" objectType="CheckBox" fmlaLink="$B$55" lockText="1" noThreeD="1"/>
</file>

<file path=xl/ctrlProps/ctrlProp169.xml><?xml version="1.0" encoding="utf-8"?>
<formControlPr xmlns="http://schemas.microsoft.com/office/spreadsheetml/2009/9/main" objectType="CheckBox" checked="Checked" fmlaLink="$C$31" lockText="1" noThreeD="1"/>
</file>

<file path=xl/ctrlProps/ctrlProp17.xml><?xml version="1.0" encoding="utf-8"?>
<formControlPr xmlns="http://schemas.microsoft.com/office/spreadsheetml/2009/9/main" objectType="CheckBox" checked="Checked" fmlaLink="$N$37" lockText="1" noThreeD="1"/>
</file>

<file path=xl/ctrlProps/ctrlProp170.xml><?xml version="1.0" encoding="utf-8"?>
<formControlPr xmlns="http://schemas.microsoft.com/office/spreadsheetml/2009/9/main" objectType="CheckBox" fmlaLink="$C$32" lockText="1" noThreeD="1"/>
</file>

<file path=xl/ctrlProps/ctrlProp171.xml><?xml version="1.0" encoding="utf-8"?>
<formControlPr xmlns="http://schemas.microsoft.com/office/spreadsheetml/2009/9/main" objectType="CheckBox" fmlaLink="$C$33" lockText="1" noThreeD="1"/>
</file>

<file path=xl/ctrlProps/ctrlProp172.xml><?xml version="1.0" encoding="utf-8"?>
<formControlPr xmlns="http://schemas.microsoft.com/office/spreadsheetml/2009/9/main" objectType="CheckBox" checked="Checked" fmlaLink="$C$34" lockText="1" noThreeD="1"/>
</file>

<file path=xl/ctrlProps/ctrlProp173.xml><?xml version="1.0" encoding="utf-8"?>
<formControlPr xmlns="http://schemas.microsoft.com/office/spreadsheetml/2009/9/main" objectType="CheckBox" fmlaLink="$C$35" lockText="1" noThreeD="1"/>
</file>

<file path=xl/ctrlProps/ctrlProp174.xml><?xml version="1.0" encoding="utf-8"?>
<formControlPr xmlns="http://schemas.microsoft.com/office/spreadsheetml/2009/9/main" objectType="CheckBox" checked="Checked" fmlaLink="$C$36" lockText="1" noThreeD="1"/>
</file>

<file path=xl/ctrlProps/ctrlProp175.xml><?xml version="1.0" encoding="utf-8"?>
<formControlPr xmlns="http://schemas.microsoft.com/office/spreadsheetml/2009/9/main" objectType="CheckBox" checked="Checked" fmlaLink="$C$37" lockText="1" noThreeD="1"/>
</file>

<file path=xl/ctrlProps/ctrlProp176.xml><?xml version="1.0" encoding="utf-8"?>
<formControlPr xmlns="http://schemas.microsoft.com/office/spreadsheetml/2009/9/main" objectType="CheckBox" fmlaLink="$C$38" lockText="1" noThreeD="1"/>
</file>

<file path=xl/ctrlProps/ctrlProp177.xml><?xml version="1.0" encoding="utf-8"?>
<formControlPr xmlns="http://schemas.microsoft.com/office/spreadsheetml/2009/9/main" objectType="CheckBox" fmlaLink="$C$39" lockText="1" noThreeD="1"/>
</file>

<file path=xl/ctrlProps/ctrlProp178.xml><?xml version="1.0" encoding="utf-8"?>
<formControlPr xmlns="http://schemas.microsoft.com/office/spreadsheetml/2009/9/main" objectType="CheckBox" fmlaLink="$C$40" lockText="1" noThreeD="1"/>
</file>

<file path=xl/ctrlProps/ctrlProp179.xml><?xml version="1.0" encoding="utf-8"?>
<formControlPr xmlns="http://schemas.microsoft.com/office/spreadsheetml/2009/9/main" objectType="CheckBox" checked="Checked" fmlaLink="$C$41" lockText="1" noThreeD="1"/>
</file>

<file path=xl/ctrlProps/ctrlProp18.xml><?xml version="1.0" encoding="utf-8"?>
<formControlPr xmlns="http://schemas.microsoft.com/office/spreadsheetml/2009/9/main" objectType="CheckBox" fmlaLink="$N$39" lockText="1" noThreeD="1"/>
</file>

<file path=xl/ctrlProps/ctrlProp180.xml><?xml version="1.0" encoding="utf-8"?>
<formControlPr xmlns="http://schemas.microsoft.com/office/spreadsheetml/2009/9/main" objectType="CheckBox" fmlaLink="$C$42" lockText="1" noThreeD="1"/>
</file>

<file path=xl/ctrlProps/ctrlProp181.xml><?xml version="1.0" encoding="utf-8"?>
<formControlPr xmlns="http://schemas.microsoft.com/office/spreadsheetml/2009/9/main" objectType="CheckBox" fmlaLink="$C$43" lockText="1" noThreeD="1"/>
</file>

<file path=xl/ctrlProps/ctrlProp182.xml><?xml version="1.0" encoding="utf-8"?>
<formControlPr xmlns="http://schemas.microsoft.com/office/spreadsheetml/2009/9/main" objectType="CheckBox" fmlaLink="$C$44" lockText="1" noThreeD="1"/>
</file>

<file path=xl/ctrlProps/ctrlProp183.xml><?xml version="1.0" encoding="utf-8"?>
<formControlPr xmlns="http://schemas.microsoft.com/office/spreadsheetml/2009/9/main" objectType="CheckBox" fmlaLink="$C$45" lockText="1" noThreeD="1"/>
</file>

<file path=xl/ctrlProps/ctrlProp184.xml><?xml version="1.0" encoding="utf-8"?>
<formControlPr xmlns="http://schemas.microsoft.com/office/spreadsheetml/2009/9/main" objectType="CheckBox" checked="Checked" fmlaLink="$B$11" lockText="1"/>
</file>

<file path=xl/ctrlProps/ctrlProp185.xml><?xml version="1.0" encoding="utf-8"?>
<formControlPr xmlns="http://schemas.microsoft.com/office/spreadsheetml/2009/9/main" objectType="CheckBox" checked="Checked" fmlaLink="$B$47" lockText="1" noThreeD="1"/>
</file>

<file path=xl/ctrlProps/ctrlProp19.xml><?xml version="1.0" encoding="utf-8"?>
<formControlPr xmlns="http://schemas.microsoft.com/office/spreadsheetml/2009/9/main" objectType="CheckBox" checked="Checked" fmlaLink="$N$32" lockText="1" noThreeD="1"/>
</file>

<file path=xl/ctrlProps/ctrlProp2.xml><?xml version="1.0" encoding="utf-8"?>
<formControlPr xmlns="http://schemas.microsoft.com/office/spreadsheetml/2009/9/main" objectType="CheckBox" checked="Checked" fmlaLink="$N$14" lockText="1" noThreeD="1"/>
</file>

<file path=xl/ctrlProps/ctrlProp20.xml><?xml version="1.0" encoding="utf-8"?>
<formControlPr xmlns="http://schemas.microsoft.com/office/spreadsheetml/2009/9/main" objectType="CheckBox" fmlaLink="$N$34" lockText="1" noThreeD="1"/>
</file>

<file path=xl/ctrlProps/ctrlProp21.xml><?xml version="1.0" encoding="utf-8"?>
<formControlPr xmlns="http://schemas.microsoft.com/office/spreadsheetml/2009/9/main" objectType="CheckBox" checked="Checked" fmlaLink="$N$38" lockText="1" noThreeD="1"/>
</file>

<file path=xl/ctrlProps/ctrlProp22.xml><?xml version="1.0" encoding="utf-8"?>
<formControlPr xmlns="http://schemas.microsoft.com/office/spreadsheetml/2009/9/main" objectType="CheckBox" checked="Checked" fmlaLink="$N$35" lockText="1" noThreeD="1"/>
</file>

<file path=xl/ctrlProps/ctrlProp23.xml><?xml version="1.0" encoding="utf-8"?>
<formControlPr xmlns="http://schemas.microsoft.com/office/spreadsheetml/2009/9/main" objectType="CheckBox" checked="Checked" fmlaLink="$N$36" lockText="1" noThreeD="1"/>
</file>

<file path=xl/ctrlProps/ctrlProp24.xml><?xml version="1.0" encoding="utf-8"?>
<formControlPr xmlns="http://schemas.microsoft.com/office/spreadsheetml/2009/9/main" objectType="CheckBox" checked="Checked" fmlaLink="$N$33" lockText="1" noThreeD="1"/>
</file>

<file path=xl/ctrlProps/ctrlProp25.xml><?xml version="1.0" encoding="utf-8"?>
<formControlPr xmlns="http://schemas.microsoft.com/office/spreadsheetml/2009/9/main" objectType="CheckBox" fmlaLink="$N$16" lockText="1" noThreeD="1"/>
</file>

<file path=xl/ctrlProps/ctrlProp26.xml><?xml version="1.0" encoding="utf-8"?>
<formControlPr xmlns="http://schemas.microsoft.com/office/spreadsheetml/2009/9/main" objectType="CheckBox" checked="Checked" fmlaLink="$N$18" lockText="1" noThreeD="1"/>
</file>

<file path=xl/ctrlProps/ctrlProp27.xml><?xml version="1.0" encoding="utf-8"?>
<formControlPr xmlns="http://schemas.microsoft.com/office/spreadsheetml/2009/9/main" objectType="CheckBox" checked="Checked" fmlaLink="$N$10" lockText="1" noThreeD="1"/>
</file>

<file path=xl/ctrlProps/ctrlProp28.xml><?xml version="1.0" encoding="utf-8"?>
<formControlPr xmlns="http://schemas.microsoft.com/office/spreadsheetml/2009/9/main" objectType="CheckBox" fmlaLink="$N$17"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checked="Checked" fmlaLink="$N$15"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checked="Checked" fmlaLink="$N$19"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checked="Checked" fmlaLink="$N$20"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checked="Checked" fmlaLink="$N$12"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N$11"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N$24"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checked="Checked" fmlaLink="$N$21"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3" Type="http://schemas.openxmlformats.org/officeDocument/2006/relationships/image" Target="../media/image69.png"/><Relationship Id="rId18" Type="http://schemas.microsoft.com/office/2007/relationships/hdphoto" Target="../media/hdphoto65.wdp"/><Relationship Id="rId26" Type="http://schemas.microsoft.com/office/2007/relationships/hdphoto" Target="../media/hdphoto69.wdp"/><Relationship Id="rId39" Type="http://schemas.openxmlformats.org/officeDocument/2006/relationships/image" Target="../media/image82.png"/><Relationship Id="rId3" Type="http://schemas.openxmlformats.org/officeDocument/2006/relationships/image" Target="../media/image64.png"/><Relationship Id="rId21" Type="http://schemas.openxmlformats.org/officeDocument/2006/relationships/image" Target="../media/image73.png"/><Relationship Id="rId34" Type="http://schemas.microsoft.com/office/2007/relationships/hdphoto" Target="../media/hdphoto73.wdp"/><Relationship Id="rId42" Type="http://schemas.microsoft.com/office/2007/relationships/hdphoto" Target="../media/hdphoto77.wdp"/><Relationship Id="rId47" Type="http://schemas.openxmlformats.org/officeDocument/2006/relationships/image" Target="../media/image86.png"/><Relationship Id="rId50" Type="http://schemas.microsoft.com/office/2007/relationships/hdphoto" Target="../media/hdphoto81.wdp"/><Relationship Id="rId7" Type="http://schemas.openxmlformats.org/officeDocument/2006/relationships/image" Target="../media/image66.png"/><Relationship Id="rId12" Type="http://schemas.microsoft.com/office/2007/relationships/hdphoto" Target="../media/hdphoto62.wdp"/><Relationship Id="rId17" Type="http://schemas.openxmlformats.org/officeDocument/2006/relationships/image" Target="../media/image71.png"/><Relationship Id="rId25" Type="http://schemas.openxmlformats.org/officeDocument/2006/relationships/image" Target="../media/image75.png"/><Relationship Id="rId33" Type="http://schemas.openxmlformats.org/officeDocument/2006/relationships/image" Target="../media/image79.png"/><Relationship Id="rId38" Type="http://schemas.microsoft.com/office/2007/relationships/hdphoto" Target="../media/hdphoto75.wdp"/><Relationship Id="rId46" Type="http://schemas.microsoft.com/office/2007/relationships/hdphoto" Target="../media/hdphoto79.wdp"/><Relationship Id="rId2" Type="http://schemas.microsoft.com/office/2007/relationships/hdphoto" Target="../media/hdphoto57.wdp"/><Relationship Id="rId16" Type="http://schemas.microsoft.com/office/2007/relationships/hdphoto" Target="../media/hdphoto64.wdp"/><Relationship Id="rId20" Type="http://schemas.microsoft.com/office/2007/relationships/hdphoto" Target="../media/hdphoto66.wdp"/><Relationship Id="rId29" Type="http://schemas.openxmlformats.org/officeDocument/2006/relationships/image" Target="../media/image77.png"/><Relationship Id="rId41" Type="http://schemas.openxmlformats.org/officeDocument/2006/relationships/image" Target="../media/image83.png"/><Relationship Id="rId1" Type="http://schemas.openxmlformats.org/officeDocument/2006/relationships/image" Target="../media/image63.png"/><Relationship Id="rId6" Type="http://schemas.microsoft.com/office/2007/relationships/hdphoto" Target="../media/hdphoto59.wdp"/><Relationship Id="rId11" Type="http://schemas.openxmlformats.org/officeDocument/2006/relationships/image" Target="../media/image68.png"/><Relationship Id="rId24" Type="http://schemas.microsoft.com/office/2007/relationships/hdphoto" Target="../media/hdphoto68.wdp"/><Relationship Id="rId32" Type="http://schemas.microsoft.com/office/2007/relationships/hdphoto" Target="../media/hdphoto72.wdp"/><Relationship Id="rId37" Type="http://schemas.openxmlformats.org/officeDocument/2006/relationships/image" Target="../media/image81.png"/><Relationship Id="rId40" Type="http://schemas.microsoft.com/office/2007/relationships/hdphoto" Target="../media/hdphoto76.wdp"/><Relationship Id="rId45" Type="http://schemas.openxmlformats.org/officeDocument/2006/relationships/image" Target="../media/image85.png"/><Relationship Id="rId5" Type="http://schemas.openxmlformats.org/officeDocument/2006/relationships/image" Target="../media/image65.png"/><Relationship Id="rId15" Type="http://schemas.openxmlformats.org/officeDocument/2006/relationships/image" Target="../media/image70.png"/><Relationship Id="rId23" Type="http://schemas.openxmlformats.org/officeDocument/2006/relationships/image" Target="../media/image74.png"/><Relationship Id="rId28" Type="http://schemas.microsoft.com/office/2007/relationships/hdphoto" Target="../media/hdphoto70.wdp"/><Relationship Id="rId36" Type="http://schemas.microsoft.com/office/2007/relationships/hdphoto" Target="../media/hdphoto74.wdp"/><Relationship Id="rId49" Type="http://schemas.openxmlformats.org/officeDocument/2006/relationships/image" Target="../media/image87.png"/><Relationship Id="rId10" Type="http://schemas.microsoft.com/office/2007/relationships/hdphoto" Target="../media/hdphoto61.wdp"/><Relationship Id="rId19" Type="http://schemas.openxmlformats.org/officeDocument/2006/relationships/image" Target="../media/image72.png"/><Relationship Id="rId31" Type="http://schemas.openxmlformats.org/officeDocument/2006/relationships/image" Target="../media/image78.png"/><Relationship Id="rId44" Type="http://schemas.microsoft.com/office/2007/relationships/hdphoto" Target="../media/hdphoto78.wdp"/><Relationship Id="rId52" Type="http://schemas.microsoft.com/office/2007/relationships/hdphoto" Target="../media/hdphoto82.wdp"/><Relationship Id="rId4" Type="http://schemas.microsoft.com/office/2007/relationships/hdphoto" Target="../media/hdphoto58.wdp"/><Relationship Id="rId9" Type="http://schemas.openxmlformats.org/officeDocument/2006/relationships/image" Target="../media/image67.png"/><Relationship Id="rId14" Type="http://schemas.microsoft.com/office/2007/relationships/hdphoto" Target="../media/hdphoto63.wdp"/><Relationship Id="rId22" Type="http://schemas.microsoft.com/office/2007/relationships/hdphoto" Target="../media/hdphoto67.wdp"/><Relationship Id="rId27" Type="http://schemas.openxmlformats.org/officeDocument/2006/relationships/image" Target="../media/image76.png"/><Relationship Id="rId30" Type="http://schemas.microsoft.com/office/2007/relationships/hdphoto" Target="../media/hdphoto71.wdp"/><Relationship Id="rId35" Type="http://schemas.openxmlformats.org/officeDocument/2006/relationships/image" Target="../media/image80.png"/><Relationship Id="rId43" Type="http://schemas.openxmlformats.org/officeDocument/2006/relationships/image" Target="../media/image84.png"/><Relationship Id="rId48" Type="http://schemas.microsoft.com/office/2007/relationships/hdphoto" Target="../media/hdphoto80.wdp"/><Relationship Id="rId8" Type="http://schemas.microsoft.com/office/2007/relationships/hdphoto" Target="../media/hdphoto60.wdp"/><Relationship Id="rId51" Type="http://schemas.openxmlformats.org/officeDocument/2006/relationships/image" Target="../media/image88.png"/></Relationships>
</file>

<file path=xl/drawings/_rels/drawing2.xml.rels><?xml version="1.0" encoding="UTF-8" standalone="yes"?>
<Relationships xmlns="http://schemas.openxmlformats.org/package/2006/relationships"><Relationship Id="rId8" Type="http://schemas.microsoft.com/office/2007/relationships/hdphoto" Target="../media/hdphoto4.wdp"/><Relationship Id="rId13" Type="http://schemas.openxmlformats.org/officeDocument/2006/relationships/image" Target="../media/image12.png"/><Relationship Id="rId18" Type="http://schemas.microsoft.com/office/2007/relationships/hdphoto" Target="../media/hdphoto9.wdp"/><Relationship Id="rId3" Type="http://schemas.openxmlformats.org/officeDocument/2006/relationships/image" Target="../media/image7.png"/><Relationship Id="rId7" Type="http://schemas.openxmlformats.org/officeDocument/2006/relationships/image" Target="../media/image9.png"/><Relationship Id="rId12" Type="http://schemas.microsoft.com/office/2007/relationships/hdphoto" Target="../media/hdphoto6.wdp"/><Relationship Id="rId17" Type="http://schemas.openxmlformats.org/officeDocument/2006/relationships/image" Target="../media/image14.png"/><Relationship Id="rId2" Type="http://schemas.microsoft.com/office/2007/relationships/hdphoto" Target="../media/hdphoto1.wdp"/><Relationship Id="rId16" Type="http://schemas.microsoft.com/office/2007/relationships/hdphoto" Target="../media/hdphoto8.wdp"/><Relationship Id="rId1" Type="http://schemas.openxmlformats.org/officeDocument/2006/relationships/image" Target="../media/image6.png"/><Relationship Id="rId6" Type="http://schemas.microsoft.com/office/2007/relationships/hdphoto" Target="../media/hdphoto3.wdp"/><Relationship Id="rId11" Type="http://schemas.openxmlformats.org/officeDocument/2006/relationships/image" Target="../media/image11.png"/><Relationship Id="rId5" Type="http://schemas.openxmlformats.org/officeDocument/2006/relationships/image" Target="../media/image8.png"/><Relationship Id="rId15" Type="http://schemas.openxmlformats.org/officeDocument/2006/relationships/image" Target="../media/image13.png"/><Relationship Id="rId10" Type="http://schemas.microsoft.com/office/2007/relationships/hdphoto" Target="../media/hdphoto5.wdp"/><Relationship Id="rId4" Type="http://schemas.microsoft.com/office/2007/relationships/hdphoto" Target="../media/hdphoto2.wdp"/><Relationship Id="rId9" Type="http://schemas.openxmlformats.org/officeDocument/2006/relationships/image" Target="../media/image10.png"/><Relationship Id="rId14" Type="http://schemas.microsoft.com/office/2007/relationships/hdphoto" Target="../media/hdphoto7.wdp"/></Relationships>
</file>

<file path=xl/drawings/_rels/drawing3.xml.rels><?xml version="1.0" encoding="UTF-8" standalone="yes"?>
<Relationships xmlns="http://schemas.openxmlformats.org/package/2006/relationships"><Relationship Id="rId8" Type="http://schemas.microsoft.com/office/2007/relationships/hdphoto" Target="../media/hdphoto13.wdp"/><Relationship Id="rId13" Type="http://schemas.openxmlformats.org/officeDocument/2006/relationships/image" Target="../media/image21.png"/><Relationship Id="rId18" Type="http://schemas.microsoft.com/office/2007/relationships/hdphoto" Target="../media/hdphoto18.wdp"/><Relationship Id="rId26" Type="http://schemas.microsoft.com/office/2007/relationships/hdphoto" Target="../media/hdphoto22.wdp"/><Relationship Id="rId3" Type="http://schemas.openxmlformats.org/officeDocument/2006/relationships/image" Target="../media/image16.png"/><Relationship Id="rId21" Type="http://schemas.openxmlformats.org/officeDocument/2006/relationships/image" Target="../media/image25.png"/><Relationship Id="rId7" Type="http://schemas.openxmlformats.org/officeDocument/2006/relationships/image" Target="../media/image18.png"/><Relationship Id="rId12" Type="http://schemas.microsoft.com/office/2007/relationships/hdphoto" Target="../media/hdphoto15.wdp"/><Relationship Id="rId17" Type="http://schemas.openxmlformats.org/officeDocument/2006/relationships/image" Target="../media/image23.png"/><Relationship Id="rId25" Type="http://schemas.openxmlformats.org/officeDocument/2006/relationships/image" Target="../media/image27.png"/><Relationship Id="rId2" Type="http://schemas.microsoft.com/office/2007/relationships/hdphoto" Target="../media/hdphoto10.wdp"/><Relationship Id="rId16" Type="http://schemas.microsoft.com/office/2007/relationships/hdphoto" Target="../media/hdphoto17.wdp"/><Relationship Id="rId20" Type="http://schemas.microsoft.com/office/2007/relationships/hdphoto" Target="../media/hdphoto19.wdp"/><Relationship Id="rId1" Type="http://schemas.openxmlformats.org/officeDocument/2006/relationships/image" Target="../media/image15.png"/><Relationship Id="rId6" Type="http://schemas.microsoft.com/office/2007/relationships/hdphoto" Target="../media/hdphoto12.wdp"/><Relationship Id="rId11" Type="http://schemas.openxmlformats.org/officeDocument/2006/relationships/image" Target="../media/image20.png"/><Relationship Id="rId24" Type="http://schemas.microsoft.com/office/2007/relationships/hdphoto" Target="../media/hdphoto21.wdp"/><Relationship Id="rId5" Type="http://schemas.openxmlformats.org/officeDocument/2006/relationships/image" Target="../media/image17.png"/><Relationship Id="rId15" Type="http://schemas.openxmlformats.org/officeDocument/2006/relationships/image" Target="../media/image22.png"/><Relationship Id="rId23" Type="http://schemas.openxmlformats.org/officeDocument/2006/relationships/image" Target="../media/image26.png"/><Relationship Id="rId10" Type="http://schemas.microsoft.com/office/2007/relationships/hdphoto" Target="../media/hdphoto14.wdp"/><Relationship Id="rId19" Type="http://schemas.openxmlformats.org/officeDocument/2006/relationships/image" Target="../media/image24.png"/><Relationship Id="rId4" Type="http://schemas.microsoft.com/office/2007/relationships/hdphoto" Target="../media/hdphoto11.wdp"/><Relationship Id="rId9" Type="http://schemas.openxmlformats.org/officeDocument/2006/relationships/image" Target="../media/image19.png"/><Relationship Id="rId14" Type="http://schemas.microsoft.com/office/2007/relationships/hdphoto" Target="../media/hdphoto16.wdp"/><Relationship Id="rId22" Type="http://schemas.microsoft.com/office/2007/relationships/hdphoto" Target="../media/hdphoto20.wdp"/></Relationships>
</file>

<file path=xl/drawings/_rels/drawing4.xml.rels><?xml version="1.0" encoding="UTF-8" standalone="yes"?>
<Relationships xmlns="http://schemas.openxmlformats.org/package/2006/relationships"><Relationship Id="rId8" Type="http://schemas.microsoft.com/office/2007/relationships/hdphoto" Target="../media/hdphoto26.wdp"/><Relationship Id="rId13" Type="http://schemas.openxmlformats.org/officeDocument/2006/relationships/image" Target="../media/image34.png"/><Relationship Id="rId18" Type="http://schemas.microsoft.com/office/2007/relationships/hdphoto" Target="../media/hdphoto31.wdp"/><Relationship Id="rId26" Type="http://schemas.openxmlformats.org/officeDocument/2006/relationships/image" Target="../media/image41.png"/><Relationship Id="rId39" Type="http://schemas.microsoft.com/office/2007/relationships/hdphoto" Target="../media/hdphoto41.wdp"/><Relationship Id="rId3" Type="http://schemas.openxmlformats.org/officeDocument/2006/relationships/image" Target="../media/image29.png"/><Relationship Id="rId21" Type="http://schemas.openxmlformats.org/officeDocument/2006/relationships/image" Target="../media/image38.png"/><Relationship Id="rId34" Type="http://schemas.openxmlformats.org/officeDocument/2006/relationships/image" Target="../media/image45.png"/><Relationship Id="rId7" Type="http://schemas.openxmlformats.org/officeDocument/2006/relationships/image" Target="../media/image31.png"/><Relationship Id="rId12" Type="http://schemas.microsoft.com/office/2007/relationships/hdphoto" Target="../media/hdphoto28.wdp"/><Relationship Id="rId17" Type="http://schemas.openxmlformats.org/officeDocument/2006/relationships/image" Target="../media/image36.png"/><Relationship Id="rId25" Type="http://schemas.microsoft.com/office/2007/relationships/hdphoto" Target="../media/hdphoto34.wdp"/><Relationship Id="rId33" Type="http://schemas.microsoft.com/office/2007/relationships/hdphoto" Target="../media/hdphoto38.wdp"/><Relationship Id="rId38" Type="http://schemas.openxmlformats.org/officeDocument/2006/relationships/image" Target="../media/image47.png"/><Relationship Id="rId2" Type="http://schemas.microsoft.com/office/2007/relationships/hdphoto" Target="../media/hdphoto23.wdp"/><Relationship Id="rId16" Type="http://schemas.microsoft.com/office/2007/relationships/hdphoto" Target="../media/hdphoto30.wdp"/><Relationship Id="rId20" Type="http://schemas.microsoft.com/office/2007/relationships/hdphoto" Target="../media/hdphoto32.wdp"/><Relationship Id="rId29" Type="http://schemas.microsoft.com/office/2007/relationships/hdphoto" Target="../media/hdphoto36.wdp"/><Relationship Id="rId1" Type="http://schemas.openxmlformats.org/officeDocument/2006/relationships/image" Target="../media/image28.png"/><Relationship Id="rId6" Type="http://schemas.microsoft.com/office/2007/relationships/hdphoto" Target="../media/hdphoto25.wdp"/><Relationship Id="rId11" Type="http://schemas.openxmlformats.org/officeDocument/2006/relationships/image" Target="../media/image33.png"/><Relationship Id="rId24" Type="http://schemas.openxmlformats.org/officeDocument/2006/relationships/image" Target="../media/image40.png"/><Relationship Id="rId32" Type="http://schemas.openxmlformats.org/officeDocument/2006/relationships/image" Target="../media/image44.png"/><Relationship Id="rId37" Type="http://schemas.microsoft.com/office/2007/relationships/hdphoto" Target="../media/hdphoto40.wdp"/><Relationship Id="rId5" Type="http://schemas.openxmlformats.org/officeDocument/2006/relationships/image" Target="../media/image30.png"/><Relationship Id="rId15" Type="http://schemas.openxmlformats.org/officeDocument/2006/relationships/image" Target="../media/image35.png"/><Relationship Id="rId23" Type="http://schemas.microsoft.com/office/2007/relationships/hdphoto" Target="../media/hdphoto33.wdp"/><Relationship Id="rId28" Type="http://schemas.openxmlformats.org/officeDocument/2006/relationships/image" Target="../media/image42.png"/><Relationship Id="rId36" Type="http://schemas.openxmlformats.org/officeDocument/2006/relationships/image" Target="../media/image46.png"/><Relationship Id="rId10" Type="http://schemas.microsoft.com/office/2007/relationships/hdphoto" Target="../media/hdphoto27.wdp"/><Relationship Id="rId19" Type="http://schemas.openxmlformats.org/officeDocument/2006/relationships/image" Target="../media/image37.png"/><Relationship Id="rId31" Type="http://schemas.microsoft.com/office/2007/relationships/hdphoto" Target="../media/hdphoto37.wdp"/><Relationship Id="rId4" Type="http://schemas.microsoft.com/office/2007/relationships/hdphoto" Target="../media/hdphoto24.wdp"/><Relationship Id="rId9" Type="http://schemas.openxmlformats.org/officeDocument/2006/relationships/image" Target="../media/image32.png"/><Relationship Id="rId14" Type="http://schemas.microsoft.com/office/2007/relationships/hdphoto" Target="../media/hdphoto29.wdp"/><Relationship Id="rId22" Type="http://schemas.openxmlformats.org/officeDocument/2006/relationships/image" Target="../media/image39.png"/><Relationship Id="rId27" Type="http://schemas.microsoft.com/office/2007/relationships/hdphoto" Target="../media/hdphoto35.wdp"/><Relationship Id="rId30" Type="http://schemas.openxmlformats.org/officeDocument/2006/relationships/image" Target="../media/image43.png"/><Relationship Id="rId35" Type="http://schemas.microsoft.com/office/2007/relationships/hdphoto" Target="../media/hdphoto39.wdp"/></Relationships>
</file>

<file path=xl/drawings/_rels/drawing5.xml.rels><?xml version="1.0" encoding="UTF-8" standalone="yes"?>
<Relationships xmlns="http://schemas.openxmlformats.org/package/2006/relationships"><Relationship Id="rId8" Type="http://schemas.microsoft.com/office/2007/relationships/hdphoto" Target="../media/hdphoto45.wdp"/><Relationship Id="rId13" Type="http://schemas.openxmlformats.org/officeDocument/2006/relationships/image" Target="../media/image53.png"/><Relationship Id="rId18" Type="http://schemas.microsoft.com/office/2007/relationships/hdphoto" Target="../media/hdphoto50.wdp"/><Relationship Id="rId26" Type="http://schemas.microsoft.com/office/2007/relationships/hdphoto" Target="../media/hdphoto53.wdp"/><Relationship Id="rId3" Type="http://schemas.openxmlformats.org/officeDocument/2006/relationships/image" Target="../media/image49.png"/><Relationship Id="rId21" Type="http://schemas.openxmlformats.org/officeDocument/2006/relationships/image" Target="../media/image57.png"/><Relationship Id="rId7" Type="http://schemas.openxmlformats.org/officeDocument/2006/relationships/image" Target="../media/image50.png"/><Relationship Id="rId12" Type="http://schemas.microsoft.com/office/2007/relationships/hdphoto" Target="../media/hdphoto47.wdp"/><Relationship Id="rId17" Type="http://schemas.openxmlformats.org/officeDocument/2006/relationships/image" Target="../media/image55.png"/><Relationship Id="rId25" Type="http://schemas.openxmlformats.org/officeDocument/2006/relationships/image" Target="../media/image58.png"/><Relationship Id="rId2" Type="http://schemas.microsoft.com/office/2007/relationships/hdphoto" Target="../media/hdphoto42.wdp"/><Relationship Id="rId16" Type="http://schemas.microsoft.com/office/2007/relationships/hdphoto" Target="../media/hdphoto49.wdp"/><Relationship Id="rId20" Type="http://schemas.microsoft.com/office/2007/relationships/hdphoto" Target="../media/hdphoto51.wdp"/><Relationship Id="rId29" Type="http://schemas.openxmlformats.org/officeDocument/2006/relationships/image" Target="../media/image60.png"/><Relationship Id="rId1" Type="http://schemas.openxmlformats.org/officeDocument/2006/relationships/image" Target="../media/image48.png"/><Relationship Id="rId6" Type="http://schemas.microsoft.com/office/2007/relationships/hdphoto" Target="../media/hdphoto44.wdp"/><Relationship Id="rId11" Type="http://schemas.openxmlformats.org/officeDocument/2006/relationships/image" Target="../media/image52.png"/><Relationship Id="rId24" Type="http://schemas.microsoft.com/office/2007/relationships/hdphoto" Target="../media/hdphoto41.wdp"/><Relationship Id="rId32" Type="http://schemas.microsoft.com/office/2007/relationships/hdphoto" Target="../media/hdphoto56.wdp"/><Relationship Id="rId5" Type="http://schemas.openxmlformats.org/officeDocument/2006/relationships/image" Target="../media/image20.png"/><Relationship Id="rId15" Type="http://schemas.openxmlformats.org/officeDocument/2006/relationships/image" Target="../media/image54.png"/><Relationship Id="rId23" Type="http://schemas.openxmlformats.org/officeDocument/2006/relationships/image" Target="../media/image47.png"/><Relationship Id="rId28" Type="http://schemas.microsoft.com/office/2007/relationships/hdphoto" Target="../media/hdphoto54.wdp"/><Relationship Id="rId10" Type="http://schemas.microsoft.com/office/2007/relationships/hdphoto" Target="../media/hdphoto46.wdp"/><Relationship Id="rId19" Type="http://schemas.openxmlformats.org/officeDocument/2006/relationships/image" Target="../media/image56.png"/><Relationship Id="rId31" Type="http://schemas.openxmlformats.org/officeDocument/2006/relationships/image" Target="../media/image61.png"/><Relationship Id="rId4" Type="http://schemas.microsoft.com/office/2007/relationships/hdphoto" Target="../media/hdphoto43.wdp"/><Relationship Id="rId9" Type="http://schemas.openxmlformats.org/officeDocument/2006/relationships/image" Target="../media/image51.png"/><Relationship Id="rId14" Type="http://schemas.microsoft.com/office/2007/relationships/hdphoto" Target="../media/hdphoto48.wdp"/><Relationship Id="rId22" Type="http://schemas.microsoft.com/office/2007/relationships/hdphoto" Target="../media/hdphoto52.wdp"/><Relationship Id="rId27" Type="http://schemas.openxmlformats.org/officeDocument/2006/relationships/image" Target="../media/image59.png"/><Relationship Id="rId30" Type="http://schemas.microsoft.com/office/2007/relationships/hdphoto" Target="../media/hdphoto55.wdp"/></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image" Target="../media/image62.png"/></Relationships>
</file>

<file path=xl/drawings/drawing1.xml><?xml version="1.0" encoding="utf-8"?>
<xdr:wsDr xmlns:xdr="http://schemas.openxmlformats.org/drawingml/2006/spreadsheetDrawing" xmlns:a="http://schemas.openxmlformats.org/drawingml/2006/main">
  <xdr:twoCellAnchor editAs="oneCell">
    <xdr:from>
      <xdr:col>2</xdr:col>
      <xdr:colOff>322222</xdr:colOff>
      <xdr:row>8</xdr:row>
      <xdr:rowOff>17619</xdr:rowOff>
    </xdr:from>
    <xdr:to>
      <xdr:col>3</xdr:col>
      <xdr:colOff>5052935</xdr:colOff>
      <xdr:row>9</xdr:row>
      <xdr:rowOff>2615427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835336" y="3468390"/>
          <a:ext cx="8375432" cy="4846071"/>
        </a:xfrm>
        <a:prstGeom prst="rect">
          <a:avLst/>
        </a:prstGeom>
      </xdr:spPr>
    </xdr:pic>
    <xdr:clientData/>
  </xdr:twoCellAnchor>
  <xdr:twoCellAnchor editAs="oneCell">
    <xdr:from>
      <xdr:col>2</xdr:col>
      <xdr:colOff>3319780</xdr:colOff>
      <xdr:row>43</xdr:row>
      <xdr:rowOff>0</xdr:rowOff>
    </xdr:from>
    <xdr:to>
      <xdr:col>3</xdr:col>
      <xdr:colOff>1295400</xdr:colOff>
      <xdr:row>44</xdr:row>
      <xdr:rowOff>76200</xdr:rowOff>
    </xdr:to>
    <xdr:pic>
      <xdr:nvPicPr>
        <xdr:cNvPr id="2" name="Picture 1">
          <a:extLst>
            <a:ext uri="{FF2B5EF4-FFF2-40B4-BE49-F238E27FC236}">
              <a16:creationId xmlns:a16="http://schemas.microsoft.com/office/drawing/2014/main" id="{0BA0A039-D214-4FB9-9A98-9AD18D9704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237" y="25646743"/>
          <a:ext cx="1546134" cy="5116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213360</xdr:rowOff>
        </xdr:from>
        <xdr:to>
          <xdr:col>3</xdr:col>
          <xdr:colOff>480060</xdr:colOff>
          <xdr:row>5</xdr:row>
          <xdr:rowOff>441960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A00-000001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10</xdr:row>
          <xdr:rowOff>213360</xdr:rowOff>
        </xdr:from>
        <xdr:to>
          <xdr:col>3</xdr:col>
          <xdr:colOff>495300</xdr:colOff>
          <xdr:row>10</xdr:row>
          <xdr:rowOff>441960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A00-000002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11</xdr:row>
          <xdr:rowOff>76200</xdr:rowOff>
        </xdr:from>
        <xdr:to>
          <xdr:col>3</xdr:col>
          <xdr:colOff>495300</xdr:colOff>
          <xdr:row>11</xdr:row>
          <xdr:rowOff>304800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A00-000003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12</xdr:row>
          <xdr:rowOff>175260</xdr:rowOff>
        </xdr:from>
        <xdr:to>
          <xdr:col>3</xdr:col>
          <xdr:colOff>495300</xdr:colOff>
          <xdr:row>12</xdr:row>
          <xdr:rowOff>403860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A00-000004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259080</xdr:colOff>
          <xdr:row>6</xdr:row>
          <xdr:rowOff>60960</xdr:rowOff>
        </xdr:from>
        <xdr:to>
          <xdr:col>3</xdr:col>
          <xdr:colOff>480060</xdr:colOff>
          <xdr:row>6</xdr:row>
          <xdr:rowOff>289560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A00-000005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16</xdr:row>
          <xdr:rowOff>213360</xdr:rowOff>
        </xdr:from>
        <xdr:to>
          <xdr:col>3</xdr:col>
          <xdr:colOff>480060</xdr:colOff>
          <xdr:row>16</xdr:row>
          <xdr:rowOff>441960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A00-000006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21</xdr:row>
          <xdr:rowOff>213360</xdr:rowOff>
        </xdr:from>
        <xdr:to>
          <xdr:col>3</xdr:col>
          <xdr:colOff>495300</xdr:colOff>
          <xdr:row>21</xdr:row>
          <xdr:rowOff>441960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A00-000007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22</xdr:row>
          <xdr:rowOff>83820</xdr:rowOff>
        </xdr:from>
        <xdr:to>
          <xdr:col>3</xdr:col>
          <xdr:colOff>495300</xdr:colOff>
          <xdr:row>22</xdr:row>
          <xdr:rowOff>289560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A00-000008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23</xdr:row>
          <xdr:rowOff>175260</xdr:rowOff>
        </xdr:from>
        <xdr:to>
          <xdr:col>3</xdr:col>
          <xdr:colOff>495300</xdr:colOff>
          <xdr:row>23</xdr:row>
          <xdr:rowOff>403860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A00-000009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17</xdr:row>
          <xdr:rowOff>60960</xdr:rowOff>
        </xdr:from>
        <xdr:to>
          <xdr:col>3</xdr:col>
          <xdr:colOff>480060</xdr:colOff>
          <xdr:row>17</xdr:row>
          <xdr:rowOff>289560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A00-00000A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259080</xdr:colOff>
          <xdr:row>28</xdr:row>
          <xdr:rowOff>213360</xdr:rowOff>
        </xdr:from>
        <xdr:to>
          <xdr:col>3</xdr:col>
          <xdr:colOff>480060</xdr:colOff>
          <xdr:row>28</xdr:row>
          <xdr:rowOff>449580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A00-00000B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46</xdr:row>
          <xdr:rowOff>68580</xdr:rowOff>
        </xdr:from>
        <xdr:to>
          <xdr:col>3</xdr:col>
          <xdr:colOff>495300</xdr:colOff>
          <xdr:row>46</xdr:row>
          <xdr:rowOff>289560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A00-00000C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53</xdr:row>
          <xdr:rowOff>198120</xdr:rowOff>
        </xdr:from>
        <xdr:to>
          <xdr:col>3</xdr:col>
          <xdr:colOff>495300</xdr:colOff>
          <xdr:row>53</xdr:row>
          <xdr:rowOff>434340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A00-00000D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259080</xdr:colOff>
          <xdr:row>29</xdr:row>
          <xdr:rowOff>182880</xdr:rowOff>
        </xdr:from>
        <xdr:to>
          <xdr:col>3</xdr:col>
          <xdr:colOff>487680</xdr:colOff>
          <xdr:row>29</xdr:row>
          <xdr:rowOff>426720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A00-00000E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55</xdr:row>
          <xdr:rowOff>213360</xdr:rowOff>
        </xdr:from>
        <xdr:to>
          <xdr:col>3</xdr:col>
          <xdr:colOff>464820</xdr:colOff>
          <xdr:row>55</xdr:row>
          <xdr:rowOff>426720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A00-00000F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54</xdr:row>
          <xdr:rowOff>68580</xdr:rowOff>
        </xdr:from>
        <xdr:to>
          <xdr:col>3</xdr:col>
          <xdr:colOff>480060</xdr:colOff>
          <xdr:row>54</xdr:row>
          <xdr:rowOff>297180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A00-000010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46</xdr:row>
          <xdr:rowOff>53340</xdr:rowOff>
        </xdr:from>
        <xdr:to>
          <xdr:col>3</xdr:col>
          <xdr:colOff>495300</xdr:colOff>
          <xdr:row>46</xdr:row>
          <xdr:rowOff>266700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A00-000011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259080</xdr:colOff>
          <xdr:row>54</xdr:row>
          <xdr:rowOff>53340</xdr:rowOff>
        </xdr:from>
        <xdr:to>
          <xdr:col>3</xdr:col>
          <xdr:colOff>487680</xdr:colOff>
          <xdr:row>54</xdr:row>
          <xdr:rowOff>281940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A00-000012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30</xdr:row>
          <xdr:rowOff>22860</xdr:rowOff>
        </xdr:from>
        <xdr:to>
          <xdr:col>13</xdr:col>
          <xdr:colOff>495300</xdr:colOff>
          <xdr:row>30</xdr:row>
          <xdr:rowOff>289560</xdr:rowOff>
        </xdr:to>
        <xdr:sp macro="" textlink="">
          <xdr:nvSpPr>
            <xdr:cNvPr id="29766" name="Check Box 70" hidden="1">
              <a:extLst>
                <a:ext uri="{63B3BB69-23CF-44E3-9099-C40C66FF867C}">
                  <a14:compatExt spid="_x0000_s29766"/>
                </a:ext>
                <a:ext uri="{FF2B5EF4-FFF2-40B4-BE49-F238E27FC236}">
                  <a16:creationId xmlns:a16="http://schemas.microsoft.com/office/drawing/2014/main" id="{00000000-0008-0000-0A00-000046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31</xdr:row>
          <xdr:rowOff>45720</xdr:rowOff>
        </xdr:from>
        <xdr:to>
          <xdr:col>13</xdr:col>
          <xdr:colOff>495300</xdr:colOff>
          <xdr:row>31</xdr:row>
          <xdr:rowOff>289560</xdr:rowOff>
        </xdr:to>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A00-000047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32</xdr:row>
          <xdr:rowOff>45720</xdr:rowOff>
        </xdr:from>
        <xdr:to>
          <xdr:col>13</xdr:col>
          <xdr:colOff>495300</xdr:colOff>
          <xdr:row>32</xdr:row>
          <xdr:rowOff>289560</xdr:rowOff>
        </xdr:to>
        <xdr:sp macro="" textlink="">
          <xdr:nvSpPr>
            <xdr:cNvPr id="29768" name="Check Box 72" hidden="1">
              <a:extLst>
                <a:ext uri="{63B3BB69-23CF-44E3-9099-C40C66FF867C}">
                  <a14:compatExt spid="_x0000_s29768"/>
                </a:ext>
                <a:ext uri="{FF2B5EF4-FFF2-40B4-BE49-F238E27FC236}">
                  <a16:creationId xmlns:a16="http://schemas.microsoft.com/office/drawing/2014/main" id="{00000000-0008-0000-0A00-000048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33</xdr:row>
          <xdr:rowOff>45720</xdr:rowOff>
        </xdr:from>
        <xdr:to>
          <xdr:col>13</xdr:col>
          <xdr:colOff>495300</xdr:colOff>
          <xdr:row>33</xdr:row>
          <xdr:rowOff>289560</xdr:rowOff>
        </xdr:to>
        <xdr:sp macro="" textlink="">
          <xdr:nvSpPr>
            <xdr:cNvPr id="29769" name="Check Box 73" hidden="1">
              <a:extLst>
                <a:ext uri="{63B3BB69-23CF-44E3-9099-C40C66FF867C}">
                  <a14:compatExt spid="_x0000_s29769"/>
                </a:ext>
                <a:ext uri="{FF2B5EF4-FFF2-40B4-BE49-F238E27FC236}">
                  <a16:creationId xmlns:a16="http://schemas.microsoft.com/office/drawing/2014/main" id="{00000000-0008-0000-0A00-000049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34</xdr:row>
          <xdr:rowOff>45720</xdr:rowOff>
        </xdr:from>
        <xdr:to>
          <xdr:col>13</xdr:col>
          <xdr:colOff>495300</xdr:colOff>
          <xdr:row>34</xdr:row>
          <xdr:rowOff>289560</xdr:rowOff>
        </xdr:to>
        <xdr:sp macro="" textlink="">
          <xdr:nvSpPr>
            <xdr:cNvPr id="29770" name="Check Box 74" hidden="1">
              <a:extLst>
                <a:ext uri="{63B3BB69-23CF-44E3-9099-C40C66FF867C}">
                  <a14:compatExt spid="_x0000_s29770"/>
                </a:ext>
                <a:ext uri="{FF2B5EF4-FFF2-40B4-BE49-F238E27FC236}">
                  <a16:creationId xmlns:a16="http://schemas.microsoft.com/office/drawing/2014/main" id="{00000000-0008-0000-0A00-00004A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35</xdr:row>
          <xdr:rowOff>45720</xdr:rowOff>
        </xdr:from>
        <xdr:to>
          <xdr:col>13</xdr:col>
          <xdr:colOff>495300</xdr:colOff>
          <xdr:row>35</xdr:row>
          <xdr:rowOff>289560</xdr:rowOff>
        </xdr:to>
        <xdr:sp macro="" textlink="">
          <xdr:nvSpPr>
            <xdr:cNvPr id="29771" name="Check Box 75" hidden="1">
              <a:extLst>
                <a:ext uri="{63B3BB69-23CF-44E3-9099-C40C66FF867C}">
                  <a14:compatExt spid="_x0000_s29771"/>
                </a:ext>
                <a:ext uri="{FF2B5EF4-FFF2-40B4-BE49-F238E27FC236}">
                  <a16:creationId xmlns:a16="http://schemas.microsoft.com/office/drawing/2014/main" id="{00000000-0008-0000-0A00-00004B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36</xdr:row>
          <xdr:rowOff>45720</xdr:rowOff>
        </xdr:from>
        <xdr:to>
          <xdr:col>13</xdr:col>
          <xdr:colOff>495300</xdr:colOff>
          <xdr:row>36</xdr:row>
          <xdr:rowOff>289560</xdr:rowOff>
        </xdr:to>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A00-00004C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37</xdr:row>
          <xdr:rowOff>45720</xdr:rowOff>
        </xdr:from>
        <xdr:to>
          <xdr:col>13</xdr:col>
          <xdr:colOff>495300</xdr:colOff>
          <xdr:row>37</xdr:row>
          <xdr:rowOff>289560</xdr:rowOff>
        </xdr:to>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A00-00004D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38</xdr:row>
          <xdr:rowOff>45720</xdr:rowOff>
        </xdr:from>
        <xdr:to>
          <xdr:col>13</xdr:col>
          <xdr:colOff>495300</xdr:colOff>
          <xdr:row>38</xdr:row>
          <xdr:rowOff>289560</xdr:rowOff>
        </xdr:to>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A00-00004E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39</xdr:row>
          <xdr:rowOff>45720</xdr:rowOff>
        </xdr:from>
        <xdr:to>
          <xdr:col>13</xdr:col>
          <xdr:colOff>495300</xdr:colOff>
          <xdr:row>39</xdr:row>
          <xdr:rowOff>289560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A00-00004F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45720</xdr:rowOff>
        </xdr:from>
        <xdr:to>
          <xdr:col>13</xdr:col>
          <xdr:colOff>495300</xdr:colOff>
          <xdr:row>40</xdr:row>
          <xdr:rowOff>289560</xdr:rowOff>
        </xdr:to>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A00-000050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41</xdr:row>
          <xdr:rowOff>45720</xdr:rowOff>
        </xdr:from>
        <xdr:to>
          <xdr:col>13</xdr:col>
          <xdr:colOff>495300</xdr:colOff>
          <xdr:row>41</xdr:row>
          <xdr:rowOff>289560</xdr:rowOff>
        </xdr:to>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A00-000051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42</xdr:row>
          <xdr:rowOff>45720</xdr:rowOff>
        </xdr:from>
        <xdr:to>
          <xdr:col>13</xdr:col>
          <xdr:colOff>495300</xdr:colOff>
          <xdr:row>42</xdr:row>
          <xdr:rowOff>289560</xdr:rowOff>
        </xdr:to>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A00-000052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43</xdr:row>
          <xdr:rowOff>45720</xdr:rowOff>
        </xdr:from>
        <xdr:to>
          <xdr:col>13</xdr:col>
          <xdr:colOff>495300</xdr:colOff>
          <xdr:row>43</xdr:row>
          <xdr:rowOff>289560</xdr:rowOff>
        </xdr:to>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A00-000053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274320</xdr:colOff>
          <xdr:row>44</xdr:row>
          <xdr:rowOff>53340</xdr:rowOff>
        </xdr:from>
        <xdr:to>
          <xdr:col>13</xdr:col>
          <xdr:colOff>495300</xdr:colOff>
          <xdr:row>44</xdr:row>
          <xdr:rowOff>289560</xdr:rowOff>
        </xdr:to>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A00-000054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49</xdr:row>
          <xdr:rowOff>0</xdr:rowOff>
        </xdr:from>
        <xdr:to>
          <xdr:col>3</xdr:col>
          <xdr:colOff>502920</xdr:colOff>
          <xdr:row>49</xdr:row>
          <xdr:rowOff>228600</xdr:rowOff>
        </xdr:to>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A00-000058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49</xdr:row>
          <xdr:rowOff>0</xdr:rowOff>
        </xdr:from>
        <xdr:to>
          <xdr:col>3</xdr:col>
          <xdr:colOff>502920</xdr:colOff>
          <xdr:row>49</xdr:row>
          <xdr:rowOff>220980</xdr:rowOff>
        </xdr:to>
        <xdr:sp macro="" textlink="">
          <xdr:nvSpPr>
            <xdr:cNvPr id="29785" name="Check Box 89" hidden="1">
              <a:extLst>
                <a:ext uri="{63B3BB69-23CF-44E3-9099-C40C66FF867C}">
                  <a14:compatExt spid="_x0000_s29785"/>
                </a:ext>
                <a:ext uri="{FF2B5EF4-FFF2-40B4-BE49-F238E27FC236}">
                  <a16:creationId xmlns:a16="http://schemas.microsoft.com/office/drawing/2014/main" id="{00000000-0008-0000-0A00-000059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202004</xdr:colOff>
      <xdr:row>29</xdr:row>
      <xdr:rowOff>225965</xdr:rowOff>
    </xdr:from>
    <xdr:to>
      <xdr:col>15</xdr:col>
      <xdr:colOff>671224</xdr:colOff>
      <xdr:row>29</xdr:row>
      <xdr:rowOff>554215</xdr:rowOff>
    </xdr:to>
    <xdr:pic>
      <xdr:nvPicPr>
        <xdr:cNvPr id="52" name="Picture 51">
          <a:extLst>
            <a:ext uri="{FF2B5EF4-FFF2-40B4-BE49-F238E27FC236}">
              <a16:creationId xmlns:a16="http://schemas.microsoft.com/office/drawing/2014/main" id="{00000000-0008-0000-0A00-000034000000}"/>
            </a:ext>
          </a:extLst>
        </xdr:cNvPr>
        <xdr:cNvPicPr>
          <a:picLocks/>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4973918" y="13865765"/>
          <a:ext cx="459060" cy="329520"/>
        </a:xfrm>
        <a:prstGeom prst="rect">
          <a:avLst/>
        </a:prstGeom>
      </xdr:spPr>
    </xdr:pic>
    <xdr:clientData/>
  </xdr:twoCellAnchor>
  <xdr:twoCellAnchor editAs="oneCell">
    <xdr:from>
      <xdr:col>12</xdr:col>
      <xdr:colOff>218518</xdr:colOff>
      <xdr:row>28</xdr:row>
      <xdr:rowOff>71750</xdr:rowOff>
    </xdr:from>
    <xdr:to>
      <xdr:col>12</xdr:col>
      <xdr:colOff>633128</xdr:colOff>
      <xdr:row>28</xdr:row>
      <xdr:rowOff>441910</xdr:rowOff>
    </xdr:to>
    <xdr:pic>
      <xdr:nvPicPr>
        <xdr:cNvPr id="54" name="Picture 53">
          <a:extLst>
            <a:ext uri="{FF2B5EF4-FFF2-40B4-BE49-F238E27FC236}">
              <a16:creationId xmlns:a16="http://schemas.microsoft.com/office/drawing/2014/main" id="{00000000-0008-0000-0A00-00003600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63461" y="13080179"/>
          <a:ext cx="415880" cy="371430"/>
        </a:xfrm>
        <a:prstGeom prst="rect">
          <a:avLst/>
        </a:prstGeom>
      </xdr:spPr>
    </xdr:pic>
    <xdr:clientData/>
  </xdr:twoCellAnchor>
  <xdr:twoCellAnchor editAs="oneCell">
    <xdr:from>
      <xdr:col>12</xdr:col>
      <xdr:colOff>204548</xdr:colOff>
      <xdr:row>21</xdr:row>
      <xdr:rowOff>159546</xdr:rowOff>
    </xdr:from>
    <xdr:to>
      <xdr:col>12</xdr:col>
      <xdr:colOff>648368</xdr:colOff>
      <xdr:row>21</xdr:row>
      <xdr:rowOff>520816</xdr:rowOff>
    </xdr:to>
    <xdr:pic>
      <xdr:nvPicPr>
        <xdr:cNvPr id="55" name="Picture 54">
          <a:extLst>
            <a:ext uri="{FF2B5EF4-FFF2-40B4-BE49-F238E27FC236}">
              <a16:creationId xmlns:a16="http://schemas.microsoft.com/office/drawing/2014/main" id="{00000000-0008-0000-0A00-00003700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49491" y="10076432"/>
          <a:ext cx="443820" cy="366350"/>
        </a:xfrm>
        <a:prstGeom prst="rect">
          <a:avLst/>
        </a:prstGeom>
      </xdr:spPr>
    </xdr:pic>
    <xdr:clientData/>
  </xdr:twoCellAnchor>
  <xdr:twoCellAnchor editAs="oneCell">
    <xdr:from>
      <xdr:col>12</xdr:col>
      <xdr:colOff>203278</xdr:colOff>
      <xdr:row>22</xdr:row>
      <xdr:rowOff>13114</xdr:rowOff>
    </xdr:from>
    <xdr:to>
      <xdr:col>12</xdr:col>
      <xdr:colOff>649638</xdr:colOff>
      <xdr:row>22</xdr:row>
      <xdr:rowOff>365494</xdr:rowOff>
    </xdr:to>
    <xdr:pic>
      <xdr:nvPicPr>
        <xdr:cNvPr id="56" name="Picture 55">
          <a:extLst>
            <a:ext uri="{FF2B5EF4-FFF2-40B4-BE49-F238E27FC236}">
              <a16:creationId xmlns:a16="http://schemas.microsoft.com/office/drawing/2014/main" id="{00000000-0008-0000-0A00-000038000000}"/>
            </a:ext>
          </a:extLst>
        </xdr:cNvPr>
        <xdr:cNvPicPr>
          <a:picLocks/>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48221" y="10561371"/>
          <a:ext cx="446360" cy="347300"/>
        </a:xfrm>
        <a:prstGeom prst="rect">
          <a:avLst/>
        </a:prstGeom>
      </xdr:spPr>
    </xdr:pic>
    <xdr:clientData/>
  </xdr:twoCellAnchor>
  <xdr:twoCellAnchor editAs="oneCell">
    <xdr:from>
      <xdr:col>12</xdr:col>
      <xdr:colOff>205183</xdr:colOff>
      <xdr:row>27</xdr:row>
      <xdr:rowOff>230862</xdr:rowOff>
    </xdr:from>
    <xdr:to>
      <xdr:col>12</xdr:col>
      <xdr:colOff>647733</xdr:colOff>
      <xdr:row>27</xdr:row>
      <xdr:rowOff>593402</xdr:rowOff>
    </xdr:to>
    <xdr:pic>
      <xdr:nvPicPr>
        <xdr:cNvPr id="57" name="Picture 56">
          <a:extLst>
            <a:ext uri="{FF2B5EF4-FFF2-40B4-BE49-F238E27FC236}">
              <a16:creationId xmlns:a16="http://schemas.microsoft.com/office/drawing/2014/main" id="{00000000-0008-0000-0A00-000039000000}"/>
            </a:ext>
          </a:extLst>
        </xdr:cNvPr>
        <xdr:cNvPicPr>
          <a:picLocks/>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50126" y="12433748"/>
          <a:ext cx="442550" cy="353650"/>
        </a:xfrm>
        <a:prstGeom prst="rect">
          <a:avLst/>
        </a:prstGeom>
      </xdr:spPr>
    </xdr:pic>
    <xdr:clientData/>
  </xdr:twoCellAnchor>
  <xdr:twoCellAnchor editAs="oneCell">
    <xdr:from>
      <xdr:col>12</xdr:col>
      <xdr:colOff>205183</xdr:colOff>
      <xdr:row>23</xdr:row>
      <xdr:rowOff>176549</xdr:rowOff>
    </xdr:from>
    <xdr:to>
      <xdr:col>12</xdr:col>
      <xdr:colOff>647733</xdr:colOff>
      <xdr:row>23</xdr:row>
      <xdr:rowOff>516229</xdr:rowOff>
    </xdr:to>
    <xdr:pic>
      <xdr:nvPicPr>
        <xdr:cNvPr id="58" name="Picture 57">
          <a:extLst>
            <a:ext uri="{FF2B5EF4-FFF2-40B4-BE49-F238E27FC236}">
              <a16:creationId xmlns:a16="http://schemas.microsoft.com/office/drawing/2014/main" id="{00000000-0008-0000-0A00-00003A000000}"/>
            </a:ext>
          </a:extLst>
        </xdr:cNvPr>
        <xdr:cNvPicPr>
          <a:picLocks/>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50126" y="11105806"/>
          <a:ext cx="442550" cy="340950"/>
        </a:xfrm>
        <a:prstGeom prst="rect">
          <a:avLst/>
        </a:prstGeom>
      </xdr:spPr>
    </xdr:pic>
    <xdr:clientData/>
  </xdr:twoCellAnchor>
  <xdr:twoCellAnchor editAs="oneCell">
    <xdr:from>
      <xdr:col>15</xdr:col>
      <xdr:colOff>215339</xdr:colOff>
      <xdr:row>44</xdr:row>
      <xdr:rowOff>293391</xdr:rowOff>
    </xdr:from>
    <xdr:to>
      <xdr:col>15</xdr:col>
      <xdr:colOff>631219</xdr:colOff>
      <xdr:row>46</xdr:row>
      <xdr:rowOff>23463</xdr:rowOff>
    </xdr:to>
    <xdr:pic>
      <xdr:nvPicPr>
        <xdr:cNvPr id="64" name="Picture 63">
          <a:extLst>
            <a:ext uri="{FF2B5EF4-FFF2-40B4-BE49-F238E27FC236}">
              <a16:creationId xmlns:a16="http://schemas.microsoft.com/office/drawing/2014/main" id="{00000000-0008-0000-0A00-000040000000}"/>
            </a:ext>
          </a:extLst>
        </xdr:cNvPr>
        <xdr:cNvPicPr>
          <a:picLocks/>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4958382" y="19177739"/>
          <a:ext cx="417150" cy="372526"/>
        </a:xfrm>
        <a:prstGeom prst="rect">
          <a:avLst/>
        </a:prstGeom>
      </xdr:spPr>
    </xdr:pic>
    <xdr:clientData/>
  </xdr:twoCellAnchor>
  <xdr:twoCellAnchor editAs="oneCell">
    <xdr:from>
      <xdr:col>12</xdr:col>
      <xdr:colOff>255809</xdr:colOff>
      <xdr:row>46</xdr:row>
      <xdr:rowOff>172329</xdr:rowOff>
    </xdr:from>
    <xdr:to>
      <xdr:col>12</xdr:col>
      <xdr:colOff>669149</xdr:colOff>
      <xdr:row>47</xdr:row>
      <xdr:rowOff>174189</xdr:rowOff>
    </xdr:to>
    <xdr:pic>
      <xdr:nvPicPr>
        <xdr:cNvPr id="66" name="Picture 65">
          <a:extLst>
            <a:ext uri="{FF2B5EF4-FFF2-40B4-BE49-F238E27FC236}">
              <a16:creationId xmlns:a16="http://schemas.microsoft.com/office/drawing/2014/main" id="{00000000-0008-0000-0A00-000042000000}"/>
            </a:ext>
          </a:extLst>
        </xdr:cNvPr>
        <xdr:cNvPicPr>
          <a:picLocks/>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73774" y="19692781"/>
          <a:ext cx="423500" cy="387443"/>
        </a:xfrm>
        <a:prstGeom prst="rect">
          <a:avLst/>
        </a:prstGeom>
      </xdr:spPr>
    </xdr:pic>
    <xdr:clientData/>
  </xdr:twoCellAnchor>
  <xdr:twoCellAnchor editAs="oneCell">
    <xdr:from>
      <xdr:col>12</xdr:col>
      <xdr:colOff>255809</xdr:colOff>
      <xdr:row>48</xdr:row>
      <xdr:rowOff>1898</xdr:rowOff>
    </xdr:from>
    <xdr:to>
      <xdr:col>12</xdr:col>
      <xdr:colOff>669149</xdr:colOff>
      <xdr:row>48</xdr:row>
      <xdr:rowOff>362671</xdr:rowOff>
    </xdr:to>
    <xdr:pic>
      <xdr:nvPicPr>
        <xdr:cNvPr id="67" name="Picture 66">
          <a:extLst>
            <a:ext uri="{FF2B5EF4-FFF2-40B4-BE49-F238E27FC236}">
              <a16:creationId xmlns:a16="http://schemas.microsoft.com/office/drawing/2014/main" id="{00000000-0008-0000-0A00-000043000000}"/>
            </a:ext>
          </a:extLst>
        </xdr:cNvPr>
        <xdr:cNvPicPr>
          <a:picLocks/>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73774" y="20290976"/>
          <a:ext cx="423500" cy="368393"/>
        </a:xfrm>
        <a:prstGeom prst="rect">
          <a:avLst/>
        </a:prstGeom>
      </xdr:spPr>
    </xdr:pic>
    <xdr:clientData/>
  </xdr:twoCellAnchor>
  <xdr:twoCellAnchor editAs="oneCell">
    <xdr:from>
      <xdr:col>12</xdr:col>
      <xdr:colOff>266604</xdr:colOff>
      <xdr:row>49</xdr:row>
      <xdr:rowOff>371522</xdr:rowOff>
    </xdr:from>
    <xdr:to>
      <xdr:col>12</xdr:col>
      <xdr:colOff>673594</xdr:colOff>
      <xdr:row>50</xdr:row>
      <xdr:rowOff>368302</xdr:rowOff>
    </xdr:to>
    <xdr:pic>
      <xdr:nvPicPr>
        <xdr:cNvPr id="69" name="Picture 68">
          <a:extLst>
            <a:ext uri="{FF2B5EF4-FFF2-40B4-BE49-F238E27FC236}">
              <a16:creationId xmlns:a16="http://schemas.microsoft.com/office/drawing/2014/main" id="{00000000-0008-0000-0A00-000045000000}"/>
            </a:ext>
          </a:extLst>
        </xdr:cNvPr>
        <xdr:cNvPicPr>
          <a:picLocks/>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84569" y="21044913"/>
          <a:ext cx="401910" cy="376013"/>
        </a:xfrm>
        <a:prstGeom prst="rect">
          <a:avLst/>
        </a:prstGeom>
      </xdr:spPr>
    </xdr:pic>
    <xdr:clientData/>
  </xdr:twoCellAnchor>
  <xdr:twoCellAnchor editAs="oneCell">
    <xdr:from>
      <xdr:col>12</xdr:col>
      <xdr:colOff>243109</xdr:colOff>
      <xdr:row>53</xdr:row>
      <xdr:rowOff>151827</xdr:rowOff>
    </xdr:from>
    <xdr:to>
      <xdr:col>12</xdr:col>
      <xdr:colOff>683119</xdr:colOff>
      <xdr:row>53</xdr:row>
      <xdr:rowOff>495838</xdr:rowOff>
    </xdr:to>
    <xdr:pic>
      <xdr:nvPicPr>
        <xdr:cNvPr id="70" name="Picture 69">
          <a:extLst>
            <a:ext uri="{FF2B5EF4-FFF2-40B4-BE49-F238E27FC236}">
              <a16:creationId xmlns:a16="http://schemas.microsoft.com/office/drawing/2014/main" id="{00000000-0008-0000-0A00-000046000000}"/>
            </a:ext>
          </a:extLst>
        </xdr:cNvPr>
        <xdr:cNvPicPr>
          <a:picLocks/>
        </xdr:cNvPicPr>
      </xdr:nvPicPr>
      <xdr:blipFill>
        <a:blip xmlns:r="http://schemas.openxmlformats.org/officeDocument/2006/relationships" r:embed="rId21" cstate="print">
          <a:extLst>
            <a:ext uri="{BEBA8EAE-BF5A-486C-A8C5-ECC9F3942E4B}">
              <a14:imgProps xmlns:a14="http://schemas.microsoft.com/office/drawing/2010/main">
                <a14:imgLayer r:embed="rId2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61074" y="22395601"/>
          <a:ext cx="440010" cy="344011"/>
        </a:xfrm>
        <a:prstGeom prst="rect">
          <a:avLst/>
        </a:prstGeom>
      </xdr:spPr>
    </xdr:pic>
    <xdr:clientData/>
  </xdr:twoCellAnchor>
  <xdr:twoCellAnchor editAs="oneCell">
    <xdr:from>
      <xdr:col>12</xdr:col>
      <xdr:colOff>266604</xdr:colOff>
      <xdr:row>54</xdr:row>
      <xdr:rowOff>24072</xdr:rowOff>
    </xdr:from>
    <xdr:to>
      <xdr:col>12</xdr:col>
      <xdr:colOff>673594</xdr:colOff>
      <xdr:row>54</xdr:row>
      <xdr:rowOff>365669</xdr:rowOff>
    </xdr:to>
    <xdr:pic>
      <xdr:nvPicPr>
        <xdr:cNvPr id="71" name="Picture 70">
          <a:extLst>
            <a:ext uri="{FF2B5EF4-FFF2-40B4-BE49-F238E27FC236}">
              <a16:creationId xmlns:a16="http://schemas.microsoft.com/office/drawing/2014/main" id="{00000000-0008-0000-0A00-000047000000}"/>
            </a:ext>
          </a:extLst>
        </xdr:cNvPr>
        <xdr:cNvPicPr>
          <a:picLocks/>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84569" y="22897324"/>
          <a:ext cx="401910" cy="342867"/>
        </a:xfrm>
        <a:prstGeom prst="rect">
          <a:avLst/>
        </a:prstGeom>
      </xdr:spPr>
    </xdr:pic>
    <xdr:clientData/>
  </xdr:twoCellAnchor>
  <xdr:twoCellAnchor editAs="oneCell">
    <xdr:from>
      <xdr:col>12</xdr:col>
      <xdr:colOff>282479</xdr:colOff>
      <xdr:row>55</xdr:row>
      <xdr:rowOff>140290</xdr:rowOff>
    </xdr:from>
    <xdr:to>
      <xdr:col>12</xdr:col>
      <xdr:colOff>629779</xdr:colOff>
      <xdr:row>55</xdr:row>
      <xdr:rowOff>478203</xdr:rowOff>
    </xdr:to>
    <xdr:pic>
      <xdr:nvPicPr>
        <xdr:cNvPr id="72" name="Picture 71">
          <a:extLst>
            <a:ext uri="{FF2B5EF4-FFF2-40B4-BE49-F238E27FC236}">
              <a16:creationId xmlns:a16="http://schemas.microsoft.com/office/drawing/2014/main" id="{00000000-0008-0000-0A00-000048000000}"/>
            </a:ext>
          </a:extLst>
        </xdr:cNvPr>
        <xdr:cNvPicPr>
          <a:picLocks/>
        </xdr:cNvPicPr>
      </xdr:nvPicPr>
      <xdr:blipFill>
        <a:blip xmlns:r="http://schemas.openxmlformats.org/officeDocument/2006/relationships" r:embed="rId25" cstate="print">
          <a:extLst>
            <a:ext uri="{BEBA8EAE-BF5A-486C-A8C5-ECC9F3942E4B}">
              <a14:imgProps xmlns:a14="http://schemas.microsoft.com/office/drawing/2010/main">
                <a14:imgLayer r:embed="rId2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500444" y="23397855"/>
          <a:ext cx="361270" cy="339183"/>
        </a:xfrm>
        <a:prstGeom prst="rect">
          <a:avLst/>
        </a:prstGeom>
      </xdr:spPr>
    </xdr:pic>
    <xdr:clientData/>
  </xdr:twoCellAnchor>
  <xdr:twoCellAnchor editAs="oneCell">
    <xdr:from>
      <xdr:col>12</xdr:col>
      <xdr:colOff>222963</xdr:colOff>
      <xdr:row>4</xdr:row>
      <xdr:rowOff>274708</xdr:rowOff>
    </xdr:from>
    <xdr:to>
      <xdr:col>12</xdr:col>
      <xdr:colOff>635033</xdr:colOff>
      <xdr:row>4</xdr:row>
      <xdr:rowOff>591528</xdr:rowOff>
    </xdr:to>
    <xdr:pic>
      <xdr:nvPicPr>
        <xdr:cNvPr id="90" name="Picture 89">
          <a:extLst>
            <a:ext uri="{FF2B5EF4-FFF2-40B4-BE49-F238E27FC236}">
              <a16:creationId xmlns:a16="http://schemas.microsoft.com/office/drawing/2014/main" id="{00000000-0008-0000-0A00-00005A000000}"/>
            </a:ext>
          </a:extLst>
        </xdr:cNvPr>
        <xdr:cNvPicPr>
          <a:picLocks/>
        </xdr:cNvPicPr>
      </xdr:nvPicPr>
      <xdr:blipFill>
        <a:blip xmlns:r="http://schemas.openxmlformats.org/officeDocument/2006/relationships" r:embed="rId27" cstate="print">
          <a:extLst>
            <a:ext uri="{BEBA8EAE-BF5A-486C-A8C5-ECC9F3942E4B}">
              <a14:imgProps xmlns:a14="http://schemas.microsoft.com/office/drawing/2010/main">
                <a14:imgLayer r:embed="rId2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67906" y="1809594"/>
          <a:ext cx="406990" cy="318090"/>
        </a:xfrm>
        <a:prstGeom prst="rect">
          <a:avLst/>
        </a:prstGeom>
      </xdr:spPr>
    </xdr:pic>
    <xdr:clientData/>
  </xdr:twoCellAnchor>
  <xdr:twoCellAnchor editAs="oneCell">
    <xdr:from>
      <xdr:col>12</xdr:col>
      <xdr:colOff>224868</xdr:colOff>
      <xdr:row>2</xdr:row>
      <xdr:rowOff>135009</xdr:rowOff>
    </xdr:from>
    <xdr:to>
      <xdr:col>12</xdr:col>
      <xdr:colOff>633128</xdr:colOff>
      <xdr:row>2</xdr:row>
      <xdr:rowOff>516599</xdr:rowOff>
    </xdr:to>
    <xdr:pic>
      <xdr:nvPicPr>
        <xdr:cNvPr id="91" name="Picture 90">
          <a:extLst>
            <a:ext uri="{FF2B5EF4-FFF2-40B4-BE49-F238E27FC236}">
              <a16:creationId xmlns:a16="http://schemas.microsoft.com/office/drawing/2014/main" id="{00000000-0008-0000-0A00-00005B000000}"/>
            </a:ext>
          </a:extLst>
        </xdr:cNvPr>
        <xdr:cNvPicPr>
          <a:picLocks/>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69811" y="907895"/>
          <a:ext cx="403180" cy="372700"/>
        </a:xfrm>
        <a:prstGeom prst="rect">
          <a:avLst/>
        </a:prstGeom>
      </xdr:spPr>
    </xdr:pic>
    <xdr:clientData/>
  </xdr:twoCellAnchor>
  <xdr:twoCellAnchor editAs="oneCell">
    <xdr:from>
      <xdr:col>12</xdr:col>
      <xdr:colOff>205183</xdr:colOff>
      <xdr:row>1</xdr:row>
      <xdr:rowOff>92168</xdr:rowOff>
    </xdr:from>
    <xdr:to>
      <xdr:col>12</xdr:col>
      <xdr:colOff>647733</xdr:colOff>
      <xdr:row>1</xdr:row>
      <xdr:rowOff>480108</xdr:rowOff>
    </xdr:to>
    <xdr:pic>
      <xdr:nvPicPr>
        <xdr:cNvPr id="92" name="Picture 91">
          <a:extLst>
            <a:ext uri="{FF2B5EF4-FFF2-40B4-BE49-F238E27FC236}">
              <a16:creationId xmlns:a16="http://schemas.microsoft.com/office/drawing/2014/main" id="{00000000-0008-0000-0A00-00005C000000}"/>
            </a:ext>
          </a:extLst>
        </xdr:cNvPr>
        <xdr:cNvPicPr>
          <a:picLocks/>
        </xdr:cNvPicPr>
      </xdr:nvPicPr>
      <xdr:blipFill>
        <a:blip xmlns:r="http://schemas.openxmlformats.org/officeDocument/2006/relationships" r:embed="rId29" cstate="print">
          <a:extLst>
            <a:ext uri="{BEBA8EAE-BF5A-486C-A8C5-ECC9F3942E4B}">
              <a14:imgProps xmlns:a14="http://schemas.microsoft.com/office/drawing/2010/main">
                <a14:imgLayer r:embed="rId3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50126" y="288111"/>
          <a:ext cx="442550" cy="372700"/>
        </a:xfrm>
        <a:prstGeom prst="rect">
          <a:avLst/>
        </a:prstGeom>
      </xdr:spPr>
    </xdr:pic>
    <xdr:clientData/>
  </xdr:twoCellAnchor>
  <xdr:twoCellAnchor editAs="oneCell">
    <xdr:from>
      <xdr:col>12</xdr:col>
      <xdr:colOff>203913</xdr:colOff>
      <xdr:row>10</xdr:row>
      <xdr:rowOff>169909</xdr:rowOff>
    </xdr:from>
    <xdr:to>
      <xdr:col>12</xdr:col>
      <xdr:colOff>649003</xdr:colOff>
      <xdr:row>10</xdr:row>
      <xdr:rowOff>521019</xdr:rowOff>
    </xdr:to>
    <xdr:pic>
      <xdr:nvPicPr>
        <xdr:cNvPr id="94" name="Picture 93">
          <a:extLst>
            <a:ext uri="{FF2B5EF4-FFF2-40B4-BE49-F238E27FC236}">
              <a16:creationId xmlns:a16="http://schemas.microsoft.com/office/drawing/2014/main" id="{00000000-0008-0000-0A00-00005E000000}"/>
            </a:ext>
          </a:extLst>
        </xdr:cNvPr>
        <xdr:cNvPicPr>
          <a:picLocks/>
        </xdr:cNvPicPr>
      </xdr:nvPicPr>
      <xdr:blipFill>
        <a:blip xmlns:r="http://schemas.openxmlformats.org/officeDocument/2006/relationships" r:embed="rId31" cstate="print">
          <a:extLst>
            <a:ext uri="{BEBA8EAE-BF5A-486C-A8C5-ECC9F3942E4B}">
              <a14:imgProps xmlns:a14="http://schemas.microsoft.com/office/drawing/2010/main">
                <a14:imgLayer r:embed="rId3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48856" y="4839880"/>
          <a:ext cx="445090" cy="340950"/>
        </a:xfrm>
        <a:prstGeom prst="rect">
          <a:avLst/>
        </a:prstGeom>
      </xdr:spPr>
    </xdr:pic>
    <xdr:clientData/>
  </xdr:twoCellAnchor>
  <xdr:twoCellAnchor editAs="oneCell">
    <xdr:from>
      <xdr:col>12</xdr:col>
      <xdr:colOff>205183</xdr:colOff>
      <xdr:row>7</xdr:row>
      <xdr:rowOff>155051</xdr:rowOff>
    </xdr:from>
    <xdr:to>
      <xdr:col>12</xdr:col>
      <xdr:colOff>647733</xdr:colOff>
      <xdr:row>8</xdr:row>
      <xdr:rowOff>137498</xdr:rowOff>
    </xdr:to>
    <xdr:pic>
      <xdr:nvPicPr>
        <xdr:cNvPr id="95" name="Picture 94">
          <a:extLst>
            <a:ext uri="{FF2B5EF4-FFF2-40B4-BE49-F238E27FC236}">
              <a16:creationId xmlns:a16="http://schemas.microsoft.com/office/drawing/2014/main" id="{00000000-0008-0000-0A00-00005F000000}"/>
            </a:ext>
          </a:extLst>
        </xdr:cNvPr>
        <xdr:cNvPicPr>
          <a:picLocks/>
        </xdr:cNvPicPr>
      </xdr:nvPicPr>
      <xdr:blipFill>
        <a:blip xmlns:r="http://schemas.openxmlformats.org/officeDocument/2006/relationships" r:embed="rId33" cstate="print">
          <a:extLst>
            <a:ext uri="{BEBA8EAE-BF5A-486C-A8C5-ECC9F3942E4B}">
              <a14:imgProps xmlns:a14="http://schemas.microsoft.com/office/drawing/2010/main">
                <a14:imgLayer r:embed="rId3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50126" y="3594937"/>
          <a:ext cx="442550" cy="401910"/>
        </a:xfrm>
        <a:prstGeom prst="rect">
          <a:avLst/>
        </a:prstGeom>
      </xdr:spPr>
    </xdr:pic>
    <xdr:clientData/>
  </xdr:twoCellAnchor>
  <xdr:twoCellAnchor editAs="oneCell">
    <xdr:from>
      <xdr:col>12</xdr:col>
      <xdr:colOff>205818</xdr:colOff>
      <xdr:row>11</xdr:row>
      <xdr:rowOff>20761</xdr:rowOff>
    </xdr:from>
    <xdr:to>
      <xdr:col>12</xdr:col>
      <xdr:colOff>647098</xdr:colOff>
      <xdr:row>11</xdr:row>
      <xdr:rowOff>368061</xdr:rowOff>
    </xdr:to>
    <xdr:pic>
      <xdr:nvPicPr>
        <xdr:cNvPr id="96" name="Picture 95">
          <a:extLst>
            <a:ext uri="{FF2B5EF4-FFF2-40B4-BE49-F238E27FC236}">
              <a16:creationId xmlns:a16="http://schemas.microsoft.com/office/drawing/2014/main" id="{00000000-0008-0000-0A00-000060000000}"/>
            </a:ext>
          </a:extLst>
        </xdr:cNvPr>
        <xdr:cNvPicPr>
          <a:picLocks/>
        </xdr:cNvPicPr>
      </xdr:nvPicPr>
      <xdr:blipFill>
        <a:blip xmlns:r="http://schemas.openxmlformats.org/officeDocument/2006/relationships" r:embed="rId35" cstate="print">
          <a:extLst>
            <a:ext uri="{BEBA8EAE-BF5A-486C-A8C5-ECC9F3942E4B}">
              <a14:imgProps xmlns:a14="http://schemas.microsoft.com/office/drawing/2010/main">
                <a14:imgLayer r:embed="rId3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50761" y="5322104"/>
          <a:ext cx="441280" cy="352380"/>
        </a:xfrm>
        <a:prstGeom prst="rect">
          <a:avLst/>
        </a:prstGeom>
      </xdr:spPr>
    </xdr:pic>
    <xdr:clientData/>
  </xdr:twoCellAnchor>
  <xdr:twoCellAnchor editAs="oneCell">
    <xdr:from>
      <xdr:col>12</xdr:col>
      <xdr:colOff>206453</xdr:colOff>
      <xdr:row>12</xdr:row>
      <xdr:rowOff>135945</xdr:rowOff>
    </xdr:from>
    <xdr:to>
      <xdr:col>12</xdr:col>
      <xdr:colOff>646463</xdr:colOff>
      <xdr:row>12</xdr:row>
      <xdr:rowOff>497215</xdr:rowOff>
    </xdr:to>
    <xdr:pic>
      <xdr:nvPicPr>
        <xdr:cNvPr id="97" name="Picture 96">
          <a:extLst>
            <a:ext uri="{FF2B5EF4-FFF2-40B4-BE49-F238E27FC236}">
              <a16:creationId xmlns:a16="http://schemas.microsoft.com/office/drawing/2014/main" id="{00000000-0008-0000-0A00-000061000000}"/>
            </a:ext>
          </a:extLst>
        </xdr:cNvPr>
        <xdr:cNvPicPr>
          <a:picLocks/>
        </xdr:cNvPicPr>
      </xdr:nvPicPr>
      <xdr:blipFill>
        <a:blip xmlns:r="http://schemas.openxmlformats.org/officeDocument/2006/relationships" r:embed="rId37" cstate="print">
          <a:extLst>
            <a:ext uri="{BEBA8EAE-BF5A-486C-A8C5-ECC9F3942E4B}">
              <a14:imgProps xmlns:a14="http://schemas.microsoft.com/office/drawing/2010/main">
                <a14:imgLayer r:embed="rId3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51396" y="5818288"/>
          <a:ext cx="440010" cy="361270"/>
        </a:xfrm>
        <a:prstGeom prst="rect">
          <a:avLst/>
        </a:prstGeom>
      </xdr:spPr>
    </xdr:pic>
    <xdr:clientData/>
  </xdr:twoCellAnchor>
  <xdr:twoCellAnchor editAs="oneCell">
    <xdr:from>
      <xdr:col>12</xdr:col>
      <xdr:colOff>205818</xdr:colOff>
      <xdr:row>16</xdr:row>
      <xdr:rowOff>161841</xdr:rowOff>
    </xdr:from>
    <xdr:to>
      <xdr:col>12</xdr:col>
      <xdr:colOff>647098</xdr:colOff>
      <xdr:row>16</xdr:row>
      <xdr:rowOff>530731</xdr:rowOff>
    </xdr:to>
    <xdr:pic>
      <xdr:nvPicPr>
        <xdr:cNvPr id="98" name="Picture 97">
          <a:extLst>
            <a:ext uri="{FF2B5EF4-FFF2-40B4-BE49-F238E27FC236}">
              <a16:creationId xmlns:a16="http://schemas.microsoft.com/office/drawing/2014/main" id="{00000000-0008-0000-0A00-000062000000}"/>
            </a:ext>
          </a:extLst>
        </xdr:cNvPr>
        <xdr:cNvPicPr>
          <a:picLocks/>
        </xdr:cNvPicPr>
      </xdr:nvPicPr>
      <xdr:blipFill>
        <a:blip xmlns:r="http://schemas.openxmlformats.org/officeDocument/2006/relationships" r:embed="rId39" cstate="print">
          <a:extLst>
            <a:ext uri="{BEBA8EAE-BF5A-486C-A8C5-ECC9F3942E4B}">
              <a14:imgProps xmlns:a14="http://schemas.microsoft.com/office/drawing/2010/main">
                <a14:imgLayer r:embed="rId4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50761" y="7879812"/>
          <a:ext cx="441280" cy="368890"/>
        </a:xfrm>
        <a:prstGeom prst="rect">
          <a:avLst/>
        </a:prstGeom>
      </xdr:spPr>
    </xdr:pic>
    <xdr:clientData/>
  </xdr:twoCellAnchor>
  <xdr:twoCellAnchor editAs="oneCell">
    <xdr:from>
      <xdr:col>12</xdr:col>
      <xdr:colOff>226773</xdr:colOff>
      <xdr:row>15</xdr:row>
      <xdr:rowOff>289580</xdr:rowOff>
    </xdr:from>
    <xdr:to>
      <xdr:col>12</xdr:col>
      <xdr:colOff>631223</xdr:colOff>
      <xdr:row>15</xdr:row>
      <xdr:rowOff>650850</xdr:rowOff>
    </xdr:to>
    <xdr:pic>
      <xdr:nvPicPr>
        <xdr:cNvPr id="99" name="Picture 98">
          <a:extLst>
            <a:ext uri="{FF2B5EF4-FFF2-40B4-BE49-F238E27FC236}">
              <a16:creationId xmlns:a16="http://schemas.microsoft.com/office/drawing/2014/main" id="{00000000-0008-0000-0A00-000063000000}"/>
            </a:ext>
          </a:extLst>
        </xdr:cNvPr>
        <xdr:cNvPicPr>
          <a:picLocks/>
        </xdr:cNvPicPr>
      </xdr:nvPicPr>
      <xdr:blipFill>
        <a:blip xmlns:r="http://schemas.openxmlformats.org/officeDocument/2006/relationships" r:embed="rId41" cstate="print">
          <a:extLst>
            <a:ext uri="{BEBA8EAE-BF5A-486C-A8C5-ECC9F3942E4B}">
              <a14:imgProps xmlns:a14="http://schemas.microsoft.com/office/drawing/2010/main">
                <a14:imgLayer r:embed="rId4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71716" y="7114923"/>
          <a:ext cx="399370" cy="361270"/>
        </a:xfrm>
        <a:prstGeom prst="rect">
          <a:avLst/>
        </a:prstGeom>
      </xdr:spPr>
    </xdr:pic>
    <xdr:clientData/>
  </xdr:twoCellAnchor>
  <xdr:twoCellAnchor editAs="oneCell">
    <xdr:from>
      <xdr:col>12</xdr:col>
      <xdr:colOff>206453</xdr:colOff>
      <xdr:row>5</xdr:row>
      <xdr:rowOff>139191</xdr:rowOff>
    </xdr:from>
    <xdr:to>
      <xdr:col>12</xdr:col>
      <xdr:colOff>646463</xdr:colOff>
      <xdr:row>5</xdr:row>
      <xdr:rowOff>518241</xdr:rowOff>
    </xdr:to>
    <xdr:pic>
      <xdr:nvPicPr>
        <xdr:cNvPr id="102" name="Picture 101">
          <a:extLst>
            <a:ext uri="{FF2B5EF4-FFF2-40B4-BE49-F238E27FC236}">
              <a16:creationId xmlns:a16="http://schemas.microsoft.com/office/drawing/2014/main" id="{00000000-0008-0000-0A00-000066000000}"/>
            </a:ext>
          </a:extLst>
        </xdr:cNvPr>
        <xdr:cNvPicPr>
          <a:picLocks/>
        </xdr:cNvPicPr>
      </xdr:nvPicPr>
      <xdr:blipFill>
        <a:blip xmlns:r="http://schemas.openxmlformats.org/officeDocument/2006/relationships" r:embed="rId43" cstate="print">
          <a:extLst>
            <a:ext uri="{BEBA8EAE-BF5A-486C-A8C5-ECC9F3942E4B}">
              <a14:imgProps xmlns:a14="http://schemas.microsoft.com/office/drawing/2010/main">
                <a14:imgLayer r:embed="rId4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51396" y="2566705"/>
          <a:ext cx="440010" cy="363810"/>
        </a:xfrm>
        <a:prstGeom prst="rect">
          <a:avLst/>
        </a:prstGeom>
      </xdr:spPr>
    </xdr:pic>
    <xdr:clientData/>
  </xdr:twoCellAnchor>
  <xdr:twoCellAnchor editAs="oneCell">
    <xdr:from>
      <xdr:col>12</xdr:col>
      <xdr:colOff>223598</xdr:colOff>
      <xdr:row>18</xdr:row>
      <xdr:rowOff>126628</xdr:rowOff>
    </xdr:from>
    <xdr:to>
      <xdr:col>12</xdr:col>
      <xdr:colOff>634398</xdr:colOff>
      <xdr:row>19</xdr:row>
      <xdr:rowOff>96820</xdr:rowOff>
    </xdr:to>
    <xdr:pic>
      <xdr:nvPicPr>
        <xdr:cNvPr id="103" name="Picture 102">
          <a:extLst>
            <a:ext uri="{FF2B5EF4-FFF2-40B4-BE49-F238E27FC236}">
              <a16:creationId xmlns:a16="http://schemas.microsoft.com/office/drawing/2014/main" id="{00000000-0008-0000-0A00-000067000000}"/>
            </a:ext>
          </a:extLst>
        </xdr:cNvPr>
        <xdr:cNvPicPr>
          <a:picLocks/>
        </xdr:cNvPicPr>
      </xdr:nvPicPr>
      <xdr:blipFill>
        <a:blip xmlns:r="http://schemas.openxmlformats.org/officeDocument/2006/relationships" r:embed="rId45" cstate="print">
          <a:extLst>
            <a:ext uri="{BEBA8EAE-BF5A-486C-A8C5-ECC9F3942E4B}">
              <a14:imgProps xmlns:a14="http://schemas.microsoft.com/office/drawing/2010/main">
                <a14:imgLayer r:embed="rId4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68541" y="8856971"/>
          <a:ext cx="405720" cy="402355"/>
        </a:xfrm>
        <a:prstGeom prst="rect">
          <a:avLst/>
        </a:prstGeom>
      </xdr:spPr>
    </xdr:pic>
    <xdr:clientData/>
  </xdr:twoCellAnchor>
  <xdr:twoCellAnchor editAs="oneCell">
    <xdr:from>
      <xdr:col>15</xdr:col>
      <xdr:colOff>231214</xdr:colOff>
      <xdr:row>36</xdr:row>
      <xdr:rowOff>97245</xdr:rowOff>
    </xdr:from>
    <xdr:to>
      <xdr:col>15</xdr:col>
      <xdr:colOff>630584</xdr:colOff>
      <xdr:row>37</xdr:row>
      <xdr:rowOff>139020</xdr:rowOff>
    </xdr:to>
    <xdr:pic>
      <xdr:nvPicPr>
        <xdr:cNvPr id="104" name="Picture 103">
          <a:extLst>
            <a:ext uri="{FF2B5EF4-FFF2-40B4-BE49-F238E27FC236}">
              <a16:creationId xmlns:a16="http://schemas.microsoft.com/office/drawing/2014/main" id="{00000000-0008-0000-0A00-000068000000}"/>
            </a:ext>
          </a:extLst>
        </xdr:cNvPr>
        <xdr:cNvPicPr>
          <a:picLocks/>
        </xdr:cNvPicPr>
      </xdr:nvPicPr>
      <xdr:blipFill>
        <a:blip xmlns:r="http://schemas.openxmlformats.org/officeDocument/2006/relationships" r:embed="rId47" cstate="print">
          <a:extLst>
            <a:ext uri="{BEBA8EAE-BF5A-486C-A8C5-ECC9F3942E4B}">
              <a14:imgProps xmlns:a14="http://schemas.microsoft.com/office/drawing/2010/main">
                <a14:imgLayer r:embed="rId4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5003128" y="16414931"/>
          <a:ext cx="400640" cy="358730"/>
        </a:xfrm>
        <a:prstGeom prst="rect">
          <a:avLst/>
        </a:prstGeom>
      </xdr:spPr>
    </xdr:pic>
    <xdr:clientData/>
  </xdr:twoCellAnchor>
  <xdr:twoCellAnchor editAs="oneCell">
    <xdr:from>
      <xdr:col>12</xdr:col>
      <xdr:colOff>262794</xdr:colOff>
      <xdr:row>51</xdr:row>
      <xdr:rowOff>15516</xdr:rowOff>
    </xdr:from>
    <xdr:to>
      <xdr:col>12</xdr:col>
      <xdr:colOff>673594</xdr:colOff>
      <xdr:row>52</xdr:row>
      <xdr:rowOff>1363</xdr:rowOff>
    </xdr:to>
    <xdr:pic>
      <xdr:nvPicPr>
        <xdr:cNvPr id="105" name="Picture 104">
          <a:extLst>
            <a:ext uri="{FF2B5EF4-FFF2-40B4-BE49-F238E27FC236}">
              <a16:creationId xmlns:a16="http://schemas.microsoft.com/office/drawing/2014/main" id="{00000000-0008-0000-0A00-000069000000}"/>
            </a:ext>
          </a:extLst>
        </xdr:cNvPr>
        <xdr:cNvPicPr>
          <a:picLocks/>
        </xdr:cNvPicPr>
      </xdr:nvPicPr>
      <xdr:blipFill>
        <a:blip xmlns:r="http://schemas.openxmlformats.org/officeDocument/2006/relationships" r:embed="rId49" cstate="print">
          <a:extLst>
            <a:ext uri="{BEBA8EAE-BF5A-486C-A8C5-ECC9F3942E4B}">
              <a14:imgProps xmlns:a14="http://schemas.microsoft.com/office/drawing/2010/main">
                <a14:imgLayer r:embed="rId5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80759" y="21457533"/>
          <a:ext cx="400640" cy="370160"/>
        </a:xfrm>
        <a:prstGeom prst="rect">
          <a:avLst/>
        </a:prstGeom>
      </xdr:spPr>
    </xdr:pic>
    <xdr:clientData/>
  </xdr:twoCellAnchor>
  <xdr:twoCellAnchor editAs="oneCell">
    <xdr:from>
      <xdr:col>12</xdr:col>
      <xdr:colOff>264064</xdr:colOff>
      <xdr:row>49</xdr:row>
      <xdr:rowOff>24958</xdr:rowOff>
    </xdr:from>
    <xdr:to>
      <xdr:col>12</xdr:col>
      <xdr:colOff>669784</xdr:colOff>
      <xdr:row>50</xdr:row>
      <xdr:rowOff>20965</xdr:rowOff>
    </xdr:to>
    <xdr:pic>
      <xdr:nvPicPr>
        <xdr:cNvPr id="106" name="Picture 105">
          <a:extLst>
            <a:ext uri="{FF2B5EF4-FFF2-40B4-BE49-F238E27FC236}">
              <a16:creationId xmlns:a16="http://schemas.microsoft.com/office/drawing/2014/main" id="{00000000-0008-0000-0A00-00006A000000}"/>
            </a:ext>
          </a:extLst>
        </xdr:cNvPr>
        <xdr:cNvPicPr>
          <a:picLocks/>
        </xdr:cNvPicPr>
      </xdr:nvPicPr>
      <xdr:blipFill>
        <a:blip xmlns:r="http://schemas.openxmlformats.org/officeDocument/2006/relationships" r:embed="rId51" cstate="print">
          <a:extLst>
            <a:ext uri="{BEBA8EAE-BF5A-486C-A8C5-ECC9F3942E4B}">
              <a14:imgProps xmlns:a14="http://schemas.microsoft.com/office/drawing/2010/main">
                <a14:imgLayer r:embed="rId5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82029" y="20698349"/>
          <a:ext cx="406990" cy="371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251460</xdr:colOff>
          <xdr:row>12</xdr:row>
          <xdr:rowOff>76200</xdr:rowOff>
        </xdr:from>
        <xdr:to>
          <xdr:col>1</xdr:col>
          <xdr:colOff>556260</xdr:colOff>
          <xdr:row>12</xdr:row>
          <xdr:rowOff>312420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2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13</xdr:row>
          <xdr:rowOff>30480</xdr:rowOff>
        </xdr:from>
        <xdr:to>
          <xdr:col>1</xdr:col>
          <xdr:colOff>563880</xdr:colOff>
          <xdr:row>13</xdr:row>
          <xdr:rowOff>297180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2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14</xdr:row>
          <xdr:rowOff>15240</xdr:rowOff>
        </xdr:from>
        <xdr:to>
          <xdr:col>1</xdr:col>
          <xdr:colOff>556260</xdr:colOff>
          <xdr:row>14</xdr:row>
          <xdr:rowOff>297180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2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18</xdr:row>
          <xdr:rowOff>15240</xdr:rowOff>
        </xdr:from>
        <xdr:to>
          <xdr:col>1</xdr:col>
          <xdr:colOff>556260</xdr:colOff>
          <xdr:row>19</xdr:row>
          <xdr:rowOff>38100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2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19</xdr:row>
          <xdr:rowOff>53340</xdr:rowOff>
        </xdr:from>
        <xdr:to>
          <xdr:col>1</xdr:col>
          <xdr:colOff>563880</xdr:colOff>
          <xdr:row>19</xdr:row>
          <xdr:rowOff>281940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2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11</xdr:row>
          <xdr:rowOff>7620</xdr:rowOff>
        </xdr:from>
        <xdr:to>
          <xdr:col>1</xdr:col>
          <xdr:colOff>556260</xdr:colOff>
          <xdr:row>11</xdr:row>
          <xdr:rowOff>373380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2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10</xdr:row>
          <xdr:rowOff>91440</xdr:rowOff>
        </xdr:from>
        <xdr:to>
          <xdr:col>1</xdr:col>
          <xdr:colOff>556260</xdr:colOff>
          <xdr:row>10</xdr:row>
          <xdr:rowOff>358140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2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23</xdr:row>
          <xdr:rowOff>22860</xdr:rowOff>
        </xdr:from>
        <xdr:to>
          <xdr:col>1</xdr:col>
          <xdr:colOff>563880</xdr:colOff>
          <xdr:row>23</xdr:row>
          <xdr:rowOff>281940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2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19</xdr:row>
          <xdr:rowOff>373380</xdr:rowOff>
        </xdr:from>
        <xdr:to>
          <xdr:col>1</xdr:col>
          <xdr:colOff>563880</xdr:colOff>
          <xdr:row>21</xdr:row>
          <xdr:rowOff>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2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21</xdr:row>
          <xdr:rowOff>99060</xdr:rowOff>
        </xdr:from>
        <xdr:to>
          <xdr:col>1</xdr:col>
          <xdr:colOff>563880</xdr:colOff>
          <xdr:row>21</xdr:row>
          <xdr:rowOff>327660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2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27</xdr:row>
          <xdr:rowOff>22860</xdr:rowOff>
        </xdr:from>
        <xdr:to>
          <xdr:col>1</xdr:col>
          <xdr:colOff>556260</xdr:colOff>
          <xdr:row>27</xdr:row>
          <xdr:rowOff>297180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2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29</xdr:row>
          <xdr:rowOff>0</xdr:rowOff>
        </xdr:from>
        <xdr:to>
          <xdr:col>1</xdr:col>
          <xdr:colOff>556260</xdr:colOff>
          <xdr:row>29</xdr:row>
          <xdr:rowOff>297180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2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24</xdr:row>
          <xdr:rowOff>358140</xdr:rowOff>
        </xdr:from>
        <xdr:to>
          <xdr:col>1</xdr:col>
          <xdr:colOff>563880</xdr:colOff>
          <xdr:row>26</xdr:row>
          <xdr:rowOff>7620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2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25</xdr:row>
          <xdr:rowOff>38100</xdr:rowOff>
        </xdr:from>
        <xdr:to>
          <xdr:col>1</xdr:col>
          <xdr:colOff>563880</xdr:colOff>
          <xdr:row>25</xdr:row>
          <xdr:rowOff>320040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2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22</xdr:row>
          <xdr:rowOff>38100</xdr:rowOff>
        </xdr:from>
        <xdr:to>
          <xdr:col>1</xdr:col>
          <xdr:colOff>556260</xdr:colOff>
          <xdr:row>22</xdr:row>
          <xdr:rowOff>312420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2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28</xdr:row>
          <xdr:rowOff>38100</xdr:rowOff>
        </xdr:from>
        <xdr:to>
          <xdr:col>1</xdr:col>
          <xdr:colOff>556260</xdr:colOff>
          <xdr:row>28</xdr:row>
          <xdr:rowOff>304800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2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36</xdr:row>
          <xdr:rowOff>22860</xdr:rowOff>
        </xdr:from>
        <xdr:to>
          <xdr:col>1</xdr:col>
          <xdr:colOff>556260</xdr:colOff>
          <xdr:row>36</xdr:row>
          <xdr:rowOff>297180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2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38</xdr:row>
          <xdr:rowOff>38100</xdr:rowOff>
        </xdr:from>
        <xdr:to>
          <xdr:col>1</xdr:col>
          <xdr:colOff>556260</xdr:colOff>
          <xdr:row>38</xdr:row>
          <xdr:rowOff>327660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2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31</xdr:row>
          <xdr:rowOff>60960</xdr:rowOff>
        </xdr:from>
        <xdr:to>
          <xdr:col>1</xdr:col>
          <xdr:colOff>563880</xdr:colOff>
          <xdr:row>31</xdr:row>
          <xdr:rowOff>281940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2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33</xdr:row>
          <xdr:rowOff>38100</xdr:rowOff>
        </xdr:from>
        <xdr:to>
          <xdr:col>1</xdr:col>
          <xdr:colOff>556260</xdr:colOff>
          <xdr:row>33</xdr:row>
          <xdr:rowOff>320040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2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37</xdr:row>
          <xdr:rowOff>38100</xdr:rowOff>
        </xdr:from>
        <xdr:to>
          <xdr:col>1</xdr:col>
          <xdr:colOff>556260</xdr:colOff>
          <xdr:row>37</xdr:row>
          <xdr:rowOff>304800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2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34</xdr:row>
          <xdr:rowOff>22860</xdr:rowOff>
        </xdr:from>
        <xdr:to>
          <xdr:col>1</xdr:col>
          <xdr:colOff>556260</xdr:colOff>
          <xdr:row>34</xdr:row>
          <xdr:rowOff>297180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2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35</xdr:row>
          <xdr:rowOff>38100</xdr:rowOff>
        </xdr:from>
        <xdr:to>
          <xdr:col>1</xdr:col>
          <xdr:colOff>556260</xdr:colOff>
          <xdr:row>35</xdr:row>
          <xdr:rowOff>304800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2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32</xdr:row>
          <xdr:rowOff>38100</xdr:rowOff>
        </xdr:from>
        <xdr:to>
          <xdr:col>1</xdr:col>
          <xdr:colOff>571500</xdr:colOff>
          <xdr:row>32</xdr:row>
          <xdr:rowOff>274320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2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557608</xdr:colOff>
      <xdr:row>111</xdr:row>
      <xdr:rowOff>1443</xdr:rowOff>
    </xdr:from>
    <xdr:to>
      <xdr:col>5</xdr:col>
      <xdr:colOff>1006158</xdr:colOff>
      <xdr:row>111</xdr:row>
      <xdr:rowOff>365253</xdr:rowOff>
    </xdr:to>
    <xdr:pic>
      <xdr:nvPicPr>
        <xdr:cNvPr id="2" name="Picture 1">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155258" y="33567543"/>
          <a:ext cx="448550" cy="366350"/>
        </a:xfrm>
        <a:prstGeom prst="rect">
          <a:avLst/>
        </a:prstGeom>
      </xdr:spPr>
    </xdr:pic>
    <xdr:clientData/>
  </xdr:twoCellAnchor>
  <xdr:twoCellAnchor editAs="oneCell">
    <xdr:from>
      <xdr:col>5</xdr:col>
      <xdr:colOff>545470</xdr:colOff>
      <xdr:row>110</xdr:row>
      <xdr:rowOff>7686</xdr:rowOff>
    </xdr:from>
    <xdr:to>
      <xdr:col>5</xdr:col>
      <xdr:colOff>1019566</xdr:colOff>
      <xdr:row>110</xdr:row>
      <xdr:rowOff>363876</xdr:rowOff>
    </xdr:to>
    <xdr:pic>
      <xdr:nvPicPr>
        <xdr:cNvPr id="3" name="Picture 2">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143120" y="33192786"/>
          <a:ext cx="472826" cy="357460"/>
        </a:xfrm>
        <a:prstGeom prst="rect">
          <a:avLst/>
        </a:prstGeom>
      </xdr:spPr>
    </xdr:pic>
    <xdr:clientData/>
  </xdr:twoCellAnchor>
  <xdr:twoCellAnchor editAs="oneCell">
    <xdr:from>
      <xdr:col>5</xdr:col>
      <xdr:colOff>552455</xdr:colOff>
      <xdr:row>109</xdr:row>
      <xdr:rowOff>13929</xdr:rowOff>
    </xdr:from>
    <xdr:to>
      <xdr:col>5</xdr:col>
      <xdr:colOff>1012581</xdr:colOff>
      <xdr:row>109</xdr:row>
      <xdr:rowOff>363769</xdr:rowOff>
    </xdr:to>
    <xdr:pic>
      <xdr:nvPicPr>
        <xdr:cNvPr id="4" name="Picture 3">
          <a:extLst>
            <a:ext uri="{FF2B5EF4-FFF2-40B4-BE49-F238E27FC236}">
              <a16:creationId xmlns:a16="http://schemas.microsoft.com/office/drawing/2014/main" id="{00000000-0008-0000-0200-00000400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150105" y="32818029"/>
          <a:ext cx="458856" cy="349840"/>
        </a:xfrm>
        <a:prstGeom prst="rect">
          <a:avLst/>
        </a:prstGeom>
      </xdr:spPr>
    </xdr:pic>
    <xdr:clientData/>
  </xdr:twoCellAnchor>
  <xdr:twoCellAnchor editAs="oneCell">
    <xdr:from>
      <xdr:col>5</xdr:col>
      <xdr:colOff>550550</xdr:colOff>
      <xdr:row>104</xdr:row>
      <xdr:rowOff>75662</xdr:rowOff>
    </xdr:from>
    <xdr:to>
      <xdr:col>5</xdr:col>
      <xdr:colOff>1014486</xdr:colOff>
      <xdr:row>104</xdr:row>
      <xdr:rowOff>435662</xdr:rowOff>
    </xdr:to>
    <xdr:pic>
      <xdr:nvPicPr>
        <xdr:cNvPr id="5" name="Picture 4">
          <a:extLst>
            <a:ext uri="{FF2B5EF4-FFF2-40B4-BE49-F238E27FC236}">
              <a16:creationId xmlns:a16="http://schemas.microsoft.com/office/drawing/2014/main" id="{00000000-0008-0000-0200-000005000000}"/>
            </a:ext>
          </a:extLst>
        </xdr:cNvPr>
        <xdr:cNvPicPr>
          <a:picLocks/>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148200" y="30847762"/>
          <a:ext cx="462666" cy="357460"/>
        </a:xfrm>
        <a:prstGeom prst="rect">
          <a:avLst/>
        </a:prstGeom>
      </xdr:spPr>
    </xdr:pic>
    <xdr:clientData/>
  </xdr:twoCellAnchor>
  <xdr:twoCellAnchor editAs="oneCell">
    <xdr:from>
      <xdr:col>5</xdr:col>
      <xdr:colOff>552472</xdr:colOff>
      <xdr:row>105</xdr:row>
      <xdr:rowOff>21123</xdr:rowOff>
    </xdr:from>
    <xdr:to>
      <xdr:col>5</xdr:col>
      <xdr:colOff>1012565</xdr:colOff>
      <xdr:row>105</xdr:row>
      <xdr:rowOff>373503</xdr:rowOff>
    </xdr:to>
    <xdr:pic>
      <xdr:nvPicPr>
        <xdr:cNvPr id="6" name="Picture 5">
          <a:extLst>
            <a:ext uri="{FF2B5EF4-FFF2-40B4-BE49-F238E27FC236}">
              <a16:creationId xmlns:a16="http://schemas.microsoft.com/office/drawing/2014/main" id="{00000000-0008-0000-0200-00000600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150122" y="31301223"/>
          <a:ext cx="458823" cy="349840"/>
        </a:xfrm>
        <a:prstGeom prst="rect">
          <a:avLst/>
        </a:prstGeom>
      </xdr:spPr>
    </xdr:pic>
    <xdr:clientData/>
  </xdr:twoCellAnchor>
  <xdr:twoCellAnchor editAs="oneCell">
    <xdr:from>
      <xdr:col>5</xdr:col>
      <xdr:colOff>545470</xdr:colOff>
      <xdr:row>107</xdr:row>
      <xdr:rowOff>16256</xdr:rowOff>
    </xdr:from>
    <xdr:to>
      <xdr:col>5</xdr:col>
      <xdr:colOff>1019566</xdr:colOff>
      <xdr:row>107</xdr:row>
      <xdr:rowOff>367366</xdr:rowOff>
    </xdr:to>
    <xdr:pic>
      <xdr:nvPicPr>
        <xdr:cNvPr id="7" name="Picture 6">
          <a:extLst>
            <a:ext uri="{FF2B5EF4-FFF2-40B4-BE49-F238E27FC236}">
              <a16:creationId xmlns:a16="http://schemas.microsoft.com/office/drawing/2014/main" id="{00000000-0008-0000-0200-000007000000}"/>
            </a:ext>
          </a:extLst>
        </xdr:cNvPr>
        <xdr:cNvPicPr>
          <a:picLocks/>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143120" y="32058356"/>
          <a:ext cx="472826" cy="349840"/>
        </a:xfrm>
        <a:prstGeom prst="rect">
          <a:avLst/>
        </a:prstGeom>
      </xdr:spPr>
    </xdr:pic>
    <xdr:clientData/>
  </xdr:twoCellAnchor>
  <xdr:twoCellAnchor editAs="oneCell">
    <xdr:from>
      <xdr:col>5</xdr:col>
      <xdr:colOff>545470</xdr:colOff>
      <xdr:row>108</xdr:row>
      <xdr:rowOff>10013</xdr:rowOff>
    </xdr:from>
    <xdr:to>
      <xdr:col>5</xdr:col>
      <xdr:colOff>1019566</xdr:colOff>
      <xdr:row>108</xdr:row>
      <xdr:rowOff>368743</xdr:rowOff>
    </xdr:to>
    <xdr:pic>
      <xdr:nvPicPr>
        <xdr:cNvPr id="8" name="Picture 7">
          <a:extLst>
            <a:ext uri="{FF2B5EF4-FFF2-40B4-BE49-F238E27FC236}">
              <a16:creationId xmlns:a16="http://schemas.microsoft.com/office/drawing/2014/main" id="{00000000-0008-0000-0200-00000800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143120" y="32433113"/>
          <a:ext cx="472826" cy="358730"/>
        </a:xfrm>
        <a:prstGeom prst="rect">
          <a:avLst/>
        </a:prstGeom>
      </xdr:spPr>
    </xdr:pic>
    <xdr:clientData/>
  </xdr:twoCellAnchor>
  <xdr:twoCellAnchor editAs="oneCell">
    <xdr:from>
      <xdr:col>5</xdr:col>
      <xdr:colOff>545470</xdr:colOff>
      <xdr:row>106</xdr:row>
      <xdr:rowOff>13609</xdr:rowOff>
    </xdr:from>
    <xdr:to>
      <xdr:col>5</xdr:col>
      <xdr:colOff>1019566</xdr:colOff>
      <xdr:row>106</xdr:row>
      <xdr:rowOff>373609</xdr:rowOff>
    </xdr:to>
    <xdr:pic>
      <xdr:nvPicPr>
        <xdr:cNvPr id="9" name="Picture 8">
          <a:extLst>
            <a:ext uri="{FF2B5EF4-FFF2-40B4-BE49-F238E27FC236}">
              <a16:creationId xmlns:a16="http://schemas.microsoft.com/office/drawing/2014/main" id="{00000000-0008-0000-0200-00000900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143120" y="31674709"/>
          <a:ext cx="472826" cy="358730"/>
        </a:xfrm>
        <a:prstGeom prst="rect">
          <a:avLst/>
        </a:prstGeom>
      </xdr:spPr>
    </xdr:pic>
    <xdr:clientData/>
  </xdr:twoCellAnchor>
  <xdr:twoCellAnchor editAs="oneCell">
    <xdr:from>
      <xdr:col>5</xdr:col>
      <xdr:colOff>546740</xdr:colOff>
      <xdr:row>112</xdr:row>
      <xdr:rowOff>5359</xdr:rowOff>
    </xdr:from>
    <xdr:to>
      <xdr:col>5</xdr:col>
      <xdr:colOff>1018296</xdr:colOff>
      <xdr:row>112</xdr:row>
      <xdr:rowOff>362819</xdr:rowOff>
    </xdr:to>
    <xdr:pic>
      <xdr:nvPicPr>
        <xdr:cNvPr id="10" name="Picture 9">
          <a:extLst>
            <a:ext uri="{FF2B5EF4-FFF2-40B4-BE49-F238E27FC236}">
              <a16:creationId xmlns:a16="http://schemas.microsoft.com/office/drawing/2014/main" id="{00000000-0008-0000-0200-00000A000000}"/>
            </a:ext>
          </a:extLst>
        </xdr:cNvPr>
        <xdr:cNvPicPr>
          <a:picLocks/>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144390" y="33952459"/>
          <a:ext cx="470286" cy="358730"/>
        </a:xfrm>
        <a:prstGeom prst="rect">
          <a:avLst/>
        </a:prstGeom>
      </xdr:spPr>
    </xdr:pic>
    <xdr:clientData/>
  </xdr:twoCellAnchor>
  <xdr:twoCellAnchor editAs="oneCell">
    <xdr:from>
      <xdr:col>5</xdr:col>
      <xdr:colOff>564520</xdr:colOff>
      <xdr:row>113</xdr:row>
      <xdr:rowOff>6732</xdr:rowOff>
    </xdr:from>
    <xdr:to>
      <xdr:col>5</xdr:col>
      <xdr:colOff>999246</xdr:colOff>
      <xdr:row>113</xdr:row>
      <xdr:rowOff>370542</xdr:rowOff>
    </xdr:to>
    <xdr:pic>
      <xdr:nvPicPr>
        <xdr:cNvPr id="11" name="Picture 10">
          <a:extLst>
            <a:ext uri="{FF2B5EF4-FFF2-40B4-BE49-F238E27FC236}">
              <a16:creationId xmlns:a16="http://schemas.microsoft.com/office/drawing/2014/main" id="{00000000-0008-0000-0200-00000B000000}"/>
            </a:ext>
          </a:extLst>
        </xdr:cNvPr>
        <xdr:cNvPicPr>
          <a:picLocks/>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162170" y="34334832"/>
          <a:ext cx="434726" cy="363810"/>
        </a:xfrm>
        <a:prstGeom prst="rect">
          <a:avLst/>
        </a:prstGeom>
      </xdr:spPr>
    </xdr:pic>
    <xdr:clientData/>
  </xdr:twoCellAnchor>
  <xdr:twoCellAnchor editAs="oneCell">
    <xdr:from>
      <xdr:col>5</xdr:col>
      <xdr:colOff>532135</xdr:colOff>
      <xdr:row>115</xdr:row>
      <xdr:rowOff>16095</xdr:rowOff>
    </xdr:from>
    <xdr:to>
      <xdr:col>5</xdr:col>
      <xdr:colOff>1031631</xdr:colOff>
      <xdr:row>115</xdr:row>
      <xdr:rowOff>374825</xdr:rowOff>
    </xdr:to>
    <xdr:pic>
      <xdr:nvPicPr>
        <xdr:cNvPr id="12" name="Picture 11">
          <a:extLst>
            <a:ext uri="{FF2B5EF4-FFF2-40B4-BE49-F238E27FC236}">
              <a16:creationId xmlns:a16="http://schemas.microsoft.com/office/drawing/2014/main" id="{00000000-0008-0000-0200-00000C000000}"/>
            </a:ext>
          </a:extLst>
        </xdr:cNvPr>
        <xdr:cNvPicPr>
          <a:picLocks/>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129785" y="35106195"/>
          <a:ext cx="499496" cy="356190"/>
        </a:xfrm>
        <a:prstGeom prst="rect">
          <a:avLst/>
        </a:prstGeom>
      </xdr:spPr>
    </xdr:pic>
    <xdr:clientData/>
  </xdr:twoCellAnchor>
  <xdr:twoCellAnchor editAs="oneCell">
    <xdr:from>
      <xdr:col>5</xdr:col>
      <xdr:colOff>552455</xdr:colOff>
      <xdr:row>114</xdr:row>
      <xdr:rowOff>16566</xdr:rowOff>
    </xdr:from>
    <xdr:to>
      <xdr:col>5</xdr:col>
      <xdr:colOff>1012581</xdr:colOff>
      <xdr:row>114</xdr:row>
      <xdr:rowOff>374026</xdr:rowOff>
    </xdr:to>
    <xdr:pic>
      <xdr:nvPicPr>
        <xdr:cNvPr id="13" name="Picture 12">
          <a:extLst>
            <a:ext uri="{FF2B5EF4-FFF2-40B4-BE49-F238E27FC236}">
              <a16:creationId xmlns:a16="http://schemas.microsoft.com/office/drawing/2014/main" id="{00000000-0008-0000-0200-00000D000000}"/>
            </a:ext>
          </a:extLst>
        </xdr:cNvPr>
        <xdr:cNvPicPr>
          <a:picLocks/>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150105" y="34725666"/>
          <a:ext cx="458856" cy="3549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251460</xdr:colOff>
          <xdr:row>15</xdr:row>
          <xdr:rowOff>15240</xdr:rowOff>
        </xdr:from>
        <xdr:to>
          <xdr:col>1</xdr:col>
          <xdr:colOff>563880</xdr:colOff>
          <xdr:row>15</xdr:row>
          <xdr:rowOff>297180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2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17</xdr:row>
          <xdr:rowOff>15240</xdr:rowOff>
        </xdr:from>
        <xdr:to>
          <xdr:col>1</xdr:col>
          <xdr:colOff>563880</xdr:colOff>
          <xdr:row>17</xdr:row>
          <xdr:rowOff>297180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2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9</xdr:row>
          <xdr:rowOff>15240</xdr:rowOff>
        </xdr:from>
        <xdr:to>
          <xdr:col>1</xdr:col>
          <xdr:colOff>563880</xdr:colOff>
          <xdr:row>9</xdr:row>
          <xdr:rowOff>297180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2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16</xdr:row>
          <xdr:rowOff>15240</xdr:rowOff>
        </xdr:from>
        <xdr:to>
          <xdr:col>1</xdr:col>
          <xdr:colOff>563880</xdr:colOff>
          <xdr:row>16</xdr:row>
          <xdr:rowOff>297180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2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7</xdr:col>
      <xdr:colOff>117984</xdr:colOff>
      <xdr:row>18</xdr:row>
      <xdr:rowOff>111373</xdr:rowOff>
    </xdr:from>
    <xdr:to>
      <xdr:col>7</xdr:col>
      <xdr:colOff>480524</xdr:colOff>
      <xdr:row>19</xdr:row>
      <xdr:rowOff>143563</xdr:rowOff>
    </xdr:to>
    <xdr:pic>
      <xdr:nvPicPr>
        <xdr:cNvPr id="20" name="Picture 19">
          <a:extLst>
            <a:ext uri="{FF2B5EF4-FFF2-40B4-BE49-F238E27FC236}">
              <a16:creationId xmlns:a16="http://schemas.microsoft.com/office/drawing/2014/main" id="{00000000-0008-0000-0300-000014000000}"/>
            </a:ext>
          </a:extLst>
        </xdr:cNvPr>
        <xdr:cNvPicPr>
          <a:picLocks/>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32949" y="7085914"/>
          <a:ext cx="362540" cy="354920"/>
        </a:xfrm>
        <a:prstGeom prst="rect">
          <a:avLst/>
        </a:prstGeom>
      </xdr:spPr>
    </xdr:pic>
    <xdr:clientData/>
  </xdr:twoCellAnchor>
  <xdr:twoCellAnchor editAs="oneCell">
    <xdr:from>
      <xdr:col>7</xdr:col>
      <xdr:colOff>117984</xdr:colOff>
      <xdr:row>16</xdr:row>
      <xdr:rowOff>135711</xdr:rowOff>
    </xdr:from>
    <xdr:to>
      <xdr:col>7</xdr:col>
      <xdr:colOff>480524</xdr:colOff>
      <xdr:row>17</xdr:row>
      <xdr:rowOff>172981</xdr:rowOff>
    </xdr:to>
    <xdr:pic>
      <xdr:nvPicPr>
        <xdr:cNvPr id="21" name="Picture 20">
          <a:extLst>
            <a:ext uri="{FF2B5EF4-FFF2-40B4-BE49-F238E27FC236}">
              <a16:creationId xmlns:a16="http://schemas.microsoft.com/office/drawing/2014/main" id="{00000000-0008-0000-0300-00001500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32949" y="6464793"/>
          <a:ext cx="362540" cy="360000"/>
        </a:xfrm>
        <a:prstGeom prst="rect">
          <a:avLst/>
        </a:prstGeom>
      </xdr:spPr>
    </xdr:pic>
    <xdr:clientData/>
  </xdr:twoCellAnchor>
  <xdr:twoCellAnchor editAs="oneCell">
    <xdr:from>
      <xdr:col>7</xdr:col>
      <xdr:colOff>115444</xdr:colOff>
      <xdr:row>14</xdr:row>
      <xdr:rowOff>135897</xdr:rowOff>
    </xdr:from>
    <xdr:to>
      <xdr:col>7</xdr:col>
      <xdr:colOff>475444</xdr:colOff>
      <xdr:row>15</xdr:row>
      <xdr:rowOff>173168</xdr:rowOff>
    </xdr:to>
    <xdr:pic>
      <xdr:nvPicPr>
        <xdr:cNvPr id="22" name="Picture 21">
          <a:extLst>
            <a:ext uri="{FF2B5EF4-FFF2-40B4-BE49-F238E27FC236}">
              <a16:creationId xmlns:a16="http://schemas.microsoft.com/office/drawing/2014/main" id="{00000000-0008-0000-0300-00001600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30409" y="5819521"/>
          <a:ext cx="360000" cy="360000"/>
        </a:xfrm>
        <a:prstGeom prst="rect">
          <a:avLst/>
        </a:prstGeom>
      </xdr:spPr>
    </xdr:pic>
    <xdr:clientData/>
  </xdr:twoCellAnchor>
  <xdr:twoCellAnchor editAs="oneCell">
    <xdr:from>
      <xdr:col>7</xdr:col>
      <xdr:colOff>115444</xdr:colOff>
      <xdr:row>6</xdr:row>
      <xdr:rowOff>132260</xdr:rowOff>
    </xdr:from>
    <xdr:to>
      <xdr:col>7</xdr:col>
      <xdr:colOff>475444</xdr:colOff>
      <xdr:row>7</xdr:row>
      <xdr:rowOff>168260</xdr:rowOff>
    </xdr:to>
    <xdr:pic>
      <xdr:nvPicPr>
        <xdr:cNvPr id="23" name="Picture 22">
          <a:extLst>
            <a:ext uri="{FF2B5EF4-FFF2-40B4-BE49-F238E27FC236}">
              <a16:creationId xmlns:a16="http://schemas.microsoft.com/office/drawing/2014/main" id="{00000000-0008-0000-0300-000017000000}"/>
            </a:ext>
          </a:extLst>
        </xdr:cNvPr>
        <xdr:cNvPicPr>
          <a:picLocks/>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30409" y="3234048"/>
          <a:ext cx="360000" cy="358730"/>
        </a:xfrm>
        <a:prstGeom prst="rect">
          <a:avLst/>
        </a:prstGeom>
      </xdr:spPr>
    </xdr:pic>
    <xdr:clientData/>
  </xdr:twoCellAnchor>
  <xdr:twoCellAnchor editAs="oneCell">
    <xdr:from>
      <xdr:col>7</xdr:col>
      <xdr:colOff>115444</xdr:colOff>
      <xdr:row>10</xdr:row>
      <xdr:rowOff>173784</xdr:rowOff>
    </xdr:from>
    <xdr:to>
      <xdr:col>7</xdr:col>
      <xdr:colOff>475444</xdr:colOff>
      <xdr:row>11</xdr:row>
      <xdr:rowOff>211055</xdr:rowOff>
    </xdr:to>
    <xdr:pic>
      <xdr:nvPicPr>
        <xdr:cNvPr id="24" name="Picture 23">
          <a:extLst>
            <a:ext uri="{FF2B5EF4-FFF2-40B4-BE49-F238E27FC236}">
              <a16:creationId xmlns:a16="http://schemas.microsoft.com/office/drawing/2014/main" id="{00000000-0008-0000-0300-00001800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30409" y="4566490"/>
          <a:ext cx="360000" cy="360000"/>
        </a:xfrm>
        <a:prstGeom prst="rect">
          <a:avLst/>
        </a:prstGeom>
      </xdr:spPr>
    </xdr:pic>
    <xdr:clientData/>
  </xdr:twoCellAnchor>
  <xdr:twoCellAnchor editAs="oneCell">
    <xdr:from>
      <xdr:col>7</xdr:col>
      <xdr:colOff>117984</xdr:colOff>
      <xdr:row>12</xdr:row>
      <xdr:rowOff>170371</xdr:rowOff>
    </xdr:from>
    <xdr:to>
      <xdr:col>7</xdr:col>
      <xdr:colOff>480524</xdr:colOff>
      <xdr:row>13</xdr:row>
      <xdr:rowOff>206372</xdr:rowOff>
    </xdr:to>
    <xdr:pic>
      <xdr:nvPicPr>
        <xdr:cNvPr id="25" name="Picture 24">
          <a:extLst>
            <a:ext uri="{FF2B5EF4-FFF2-40B4-BE49-F238E27FC236}">
              <a16:creationId xmlns:a16="http://schemas.microsoft.com/office/drawing/2014/main" id="{00000000-0008-0000-0300-000019000000}"/>
            </a:ext>
          </a:extLst>
        </xdr:cNvPr>
        <xdr:cNvPicPr>
          <a:picLocks/>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32949" y="5208536"/>
          <a:ext cx="362540" cy="358730"/>
        </a:xfrm>
        <a:prstGeom prst="rect">
          <a:avLst/>
        </a:prstGeom>
      </xdr:spPr>
    </xdr:pic>
    <xdr:clientData/>
  </xdr:twoCellAnchor>
  <xdr:twoCellAnchor editAs="oneCell">
    <xdr:from>
      <xdr:col>7</xdr:col>
      <xdr:colOff>115444</xdr:colOff>
      <xdr:row>8</xdr:row>
      <xdr:rowOff>136554</xdr:rowOff>
    </xdr:from>
    <xdr:to>
      <xdr:col>7</xdr:col>
      <xdr:colOff>475444</xdr:colOff>
      <xdr:row>9</xdr:row>
      <xdr:rowOff>172555</xdr:rowOff>
    </xdr:to>
    <xdr:pic>
      <xdr:nvPicPr>
        <xdr:cNvPr id="26" name="Picture 25">
          <a:extLst>
            <a:ext uri="{FF2B5EF4-FFF2-40B4-BE49-F238E27FC236}">
              <a16:creationId xmlns:a16="http://schemas.microsoft.com/office/drawing/2014/main" id="{00000000-0008-0000-0300-00001A000000}"/>
            </a:ext>
          </a:extLst>
        </xdr:cNvPr>
        <xdr:cNvPicPr>
          <a:picLocks/>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30409" y="3883801"/>
          <a:ext cx="360000" cy="358730"/>
        </a:xfrm>
        <a:prstGeom prst="rect">
          <a:avLst/>
        </a:prstGeom>
      </xdr:spPr>
    </xdr:pic>
    <xdr:clientData/>
  </xdr:twoCellAnchor>
  <xdr:twoCellAnchor editAs="oneCell">
    <xdr:from>
      <xdr:col>7</xdr:col>
      <xdr:colOff>117349</xdr:colOff>
      <xdr:row>20</xdr:row>
      <xdr:rowOff>62108</xdr:rowOff>
    </xdr:from>
    <xdr:to>
      <xdr:col>7</xdr:col>
      <xdr:colOff>482429</xdr:colOff>
      <xdr:row>20</xdr:row>
      <xdr:rowOff>419568</xdr:rowOff>
    </xdr:to>
    <xdr:pic>
      <xdr:nvPicPr>
        <xdr:cNvPr id="27" name="Picture 26">
          <a:extLst>
            <a:ext uri="{FF2B5EF4-FFF2-40B4-BE49-F238E27FC236}">
              <a16:creationId xmlns:a16="http://schemas.microsoft.com/office/drawing/2014/main" id="{00000000-0008-0000-0300-00001B000000}"/>
            </a:ext>
          </a:extLst>
        </xdr:cNvPr>
        <xdr:cNvPicPr>
          <a:picLocks/>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32314" y="7682108"/>
          <a:ext cx="365080" cy="357460"/>
        </a:xfrm>
        <a:prstGeom prst="rect">
          <a:avLst/>
        </a:prstGeom>
      </xdr:spPr>
    </xdr:pic>
    <xdr:clientData/>
  </xdr:twoCellAnchor>
  <xdr:twoCellAnchor editAs="oneCell">
    <xdr:from>
      <xdr:col>7</xdr:col>
      <xdr:colOff>114809</xdr:colOff>
      <xdr:row>23</xdr:row>
      <xdr:rowOff>96812</xdr:rowOff>
    </xdr:from>
    <xdr:to>
      <xdr:col>7</xdr:col>
      <xdr:colOff>476079</xdr:colOff>
      <xdr:row>24</xdr:row>
      <xdr:rowOff>134082</xdr:rowOff>
    </xdr:to>
    <xdr:pic>
      <xdr:nvPicPr>
        <xdr:cNvPr id="28" name="Picture 27">
          <a:extLst>
            <a:ext uri="{FF2B5EF4-FFF2-40B4-BE49-F238E27FC236}">
              <a16:creationId xmlns:a16="http://schemas.microsoft.com/office/drawing/2014/main" id="{00000000-0008-0000-0300-00001C000000}"/>
            </a:ext>
          </a:extLst>
        </xdr:cNvPr>
        <xdr:cNvPicPr>
          <a:picLocks/>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29774" y="9052553"/>
          <a:ext cx="361270" cy="360000"/>
        </a:xfrm>
        <a:prstGeom prst="rect">
          <a:avLst/>
        </a:prstGeom>
      </xdr:spPr>
    </xdr:pic>
    <xdr:clientData/>
  </xdr:twoCellAnchor>
  <xdr:twoCellAnchor editAs="oneCell">
    <xdr:from>
      <xdr:col>7</xdr:col>
      <xdr:colOff>114809</xdr:colOff>
      <xdr:row>22</xdr:row>
      <xdr:rowOff>97888</xdr:rowOff>
    </xdr:from>
    <xdr:to>
      <xdr:col>7</xdr:col>
      <xdr:colOff>476079</xdr:colOff>
      <xdr:row>22</xdr:row>
      <xdr:rowOff>466778</xdr:rowOff>
    </xdr:to>
    <xdr:pic>
      <xdr:nvPicPr>
        <xdr:cNvPr id="29" name="Picture 28">
          <a:extLst>
            <a:ext uri="{FF2B5EF4-FFF2-40B4-BE49-F238E27FC236}">
              <a16:creationId xmlns:a16="http://schemas.microsoft.com/office/drawing/2014/main" id="{00000000-0008-0000-0300-00001D000000}"/>
            </a:ext>
          </a:extLst>
        </xdr:cNvPr>
        <xdr:cNvPicPr>
          <a:picLocks/>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29774" y="8408170"/>
          <a:ext cx="361270" cy="368890"/>
        </a:xfrm>
        <a:prstGeom prst="rect">
          <a:avLst/>
        </a:prstGeom>
      </xdr:spPr>
    </xdr:pic>
    <xdr:clientData/>
  </xdr:twoCellAnchor>
  <xdr:twoCellAnchor editAs="oneCell">
    <xdr:from>
      <xdr:col>7</xdr:col>
      <xdr:colOff>117984</xdr:colOff>
      <xdr:row>25</xdr:row>
      <xdr:rowOff>140082</xdr:rowOff>
    </xdr:from>
    <xdr:to>
      <xdr:col>7</xdr:col>
      <xdr:colOff>480524</xdr:colOff>
      <xdr:row>26</xdr:row>
      <xdr:rowOff>177353</xdr:rowOff>
    </xdr:to>
    <xdr:pic>
      <xdr:nvPicPr>
        <xdr:cNvPr id="30" name="Picture 29">
          <a:extLst>
            <a:ext uri="{FF2B5EF4-FFF2-40B4-BE49-F238E27FC236}">
              <a16:creationId xmlns:a16="http://schemas.microsoft.com/office/drawing/2014/main" id="{00000000-0008-0000-0300-00001E00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32949" y="9741282"/>
          <a:ext cx="362540" cy="360000"/>
        </a:xfrm>
        <a:prstGeom prst="rect">
          <a:avLst/>
        </a:prstGeom>
      </xdr:spPr>
    </xdr:pic>
    <xdr:clientData/>
  </xdr:twoCellAnchor>
  <xdr:twoCellAnchor editAs="oneCell">
    <xdr:from>
      <xdr:col>7</xdr:col>
      <xdr:colOff>117349</xdr:colOff>
      <xdr:row>27</xdr:row>
      <xdr:rowOff>138903</xdr:rowOff>
    </xdr:from>
    <xdr:to>
      <xdr:col>7</xdr:col>
      <xdr:colOff>482429</xdr:colOff>
      <xdr:row>28</xdr:row>
      <xdr:rowOff>176174</xdr:rowOff>
    </xdr:to>
    <xdr:pic>
      <xdr:nvPicPr>
        <xdr:cNvPr id="31" name="Picture 30">
          <a:extLst>
            <a:ext uri="{FF2B5EF4-FFF2-40B4-BE49-F238E27FC236}">
              <a16:creationId xmlns:a16="http://schemas.microsoft.com/office/drawing/2014/main" id="{00000000-0008-0000-0300-00001F000000}"/>
            </a:ext>
          </a:extLst>
        </xdr:cNvPr>
        <xdr:cNvPicPr>
          <a:picLocks/>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32314" y="10385562"/>
          <a:ext cx="365080" cy="360000"/>
        </a:xfrm>
        <a:prstGeom prst="rect">
          <a:avLst/>
        </a:prstGeom>
      </xdr:spPr>
    </xdr:pic>
    <xdr:clientData/>
  </xdr:twoCellAnchor>
  <xdr:twoCellAnchor editAs="oneCell">
    <xdr:from>
      <xdr:col>7</xdr:col>
      <xdr:colOff>117984</xdr:colOff>
      <xdr:row>33</xdr:row>
      <xdr:rowOff>97264</xdr:rowOff>
    </xdr:from>
    <xdr:to>
      <xdr:col>7</xdr:col>
      <xdr:colOff>480524</xdr:colOff>
      <xdr:row>34</xdr:row>
      <xdr:rowOff>134534</xdr:rowOff>
    </xdr:to>
    <xdr:pic>
      <xdr:nvPicPr>
        <xdr:cNvPr id="32" name="Picture 31">
          <a:extLst>
            <a:ext uri="{FF2B5EF4-FFF2-40B4-BE49-F238E27FC236}">
              <a16:creationId xmlns:a16="http://schemas.microsoft.com/office/drawing/2014/main" id="{00000000-0008-0000-0300-00002000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32949" y="12280299"/>
          <a:ext cx="362540" cy="360000"/>
        </a:xfrm>
        <a:prstGeom prst="rect">
          <a:avLst/>
        </a:prstGeom>
      </xdr:spPr>
    </xdr:pic>
    <xdr:clientData/>
  </xdr:twoCellAnchor>
  <xdr:twoCellAnchor editAs="oneCell">
    <xdr:from>
      <xdr:col>7</xdr:col>
      <xdr:colOff>117349</xdr:colOff>
      <xdr:row>31</xdr:row>
      <xdr:rowOff>136545</xdr:rowOff>
    </xdr:from>
    <xdr:to>
      <xdr:col>7</xdr:col>
      <xdr:colOff>482429</xdr:colOff>
      <xdr:row>32</xdr:row>
      <xdr:rowOff>173815</xdr:rowOff>
    </xdr:to>
    <xdr:pic>
      <xdr:nvPicPr>
        <xdr:cNvPr id="33" name="Picture 32">
          <a:extLst>
            <a:ext uri="{FF2B5EF4-FFF2-40B4-BE49-F238E27FC236}">
              <a16:creationId xmlns:a16="http://schemas.microsoft.com/office/drawing/2014/main" id="{00000000-0008-0000-0300-000021000000}"/>
            </a:ext>
          </a:extLst>
        </xdr:cNvPr>
        <xdr:cNvPicPr>
          <a:picLocks/>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32314" y="11674121"/>
          <a:ext cx="365080" cy="360000"/>
        </a:xfrm>
        <a:prstGeom prst="rect">
          <a:avLst/>
        </a:prstGeom>
      </xdr:spPr>
    </xdr:pic>
    <xdr:clientData/>
  </xdr:twoCellAnchor>
  <xdr:twoCellAnchor editAs="oneCell">
    <xdr:from>
      <xdr:col>7</xdr:col>
      <xdr:colOff>114809</xdr:colOff>
      <xdr:row>35</xdr:row>
      <xdr:rowOff>134187</xdr:rowOff>
    </xdr:from>
    <xdr:to>
      <xdr:col>7</xdr:col>
      <xdr:colOff>476079</xdr:colOff>
      <xdr:row>36</xdr:row>
      <xdr:rowOff>177807</xdr:rowOff>
    </xdr:to>
    <xdr:pic>
      <xdr:nvPicPr>
        <xdr:cNvPr id="34" name="Picture 33">
          <a:extLst>
            <a:ext uri="{FF2B5EF4-FFF2-40B4-BE49-F238E27FC236}">
              <a16:creationId xmlns:a16="http://schemas.microsoft.com/office/drawing/2014/main" id="{00000000-0008-0000-0300-000022000000}"/>
            </a:ext>
          </a:extLst>
        </xdr:cNvPr>
        <xdr:cNvPicPr>
          <a:picLocks/>
        </xdr:cNvPicPr>
      </xdr:nvPicPr>
      <xdr:blipFill>
        <a:blip xmlns:r="http://schemas.openxmlformats.org/officeDocument/2006/relationships" r:embed="rId21" cstate="print">
          <a:extLst>
            <a:ext uri="{BEBA8EAE-BF5A-486C-A8C5-ECC9F3942E4B}">
              <a14:imgProps xmlns:a14="http://schemas.microsoft.com/office/drawing/2010/main">
                <a14:imgLayer r:embed="rId2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29774" y="12962681"/>
          <a:ext cx="361270" cy="366350"/>
        </a:xfrm>
        <a:prstGeom prst="rect">
          <a:avLst/>
        </a:prstGeom>
      </xdr:spPr>
    </xdr:pic>
    <xdr:clientData/>
  </xdr:twoCellAnchor>
  <xdr:twoCellAnchor editAs="oneCell">
    <xdr:from>
      <xdr:col>7</xdr:col>
      <xdr:colOff>114809</xdr:colOff>
      <xdr:row>37</xdr:row>
      <xdr:rowOff>96179</xdr:rowOff>
    </xdr:from>
    <xdr:to>
      <xdr:col>7</xdr:col>
      <xdr:colOff>476079</xdr:colOff>
      <xdr:row>38</xdr:row>
      <xdr:rowOff>139800</xdr:rowOff>
    </xdr:to>
    <xdr:pic>
      <xdr:nvPicPr>
        <xdr:cNvPr id="35" name="Picture 34">
          <a:extLst>
            <a:ext uri="{FF2B5EF4-FFF2-40B4-BE49-F238E27FC236}">
              <a16:creationId xmlns:a16="http://schemas.microsoft.com/office/drawing/2014/main" id="{00000000-0008-0000-0300-000023000000}"/>
            </a:ext>
          </a:extLst>
        </xdr:cNvPr>
        <xdr:cNvPicPr>
          <a:picLocks/>
        </xdr:cNvPicPr>
      </xdr:nvPicPr>
      <xdr:blipFill>
        <a:blip xmlns:r="http://schemas.openxmlformats.org/officeDocument/2006/relationships" r:embed="rId21" cstate="print">
          <a:extLst>
            <a:ext uri="{BEBA8EAE-BF5A-486C-A8C5-ECC9F3942E4B}">
              <a14:imgProps xmlns:a14="http://schemas.microsoft.com/office/drawing/2010/main">
                <a14:imgLayer r:embed="rId2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29774" y="13570132"/>
          <a:ext cx="361270" cy="366350"/>
        </a:xfrm>
        <a:prstGeom prst="rect">
          <a:avLst/>
        </a:prstGeom>
      </xdr:spPr>
    </xdr:pic>
    <xdr:clientData/>
  </xdr:twoCellAnchor>
  <xdr:twoCellAnchor editAs="oneCell">
    <xdr:from>
      <xdr:col>7</xdr:col>
      <xdr:colOff>117349</xdr:colOff>
      <xdr:row>29</xdr:row>
      <xdr:rowOff>174553</xdr:rowOff>
    </xdr:from>
    <xdr:to>
      <xdr:col>7</xdr:col>
      <xdr:colOff>482429</xdr:colOff>
      <xdr:row>30</xdr:row>
      <xdr:rowOff>211824</xdr:rowOff>
    </xdr:to>
    <xdr:pic>
      <xdr:nvPicPr>
        <xdr:cNvPr id="36" name="Picture 35">
          <a:extLst>
            <a:ext uri="{FF2B5EF4-FFF2-40B4-BE49-F238E27FC236}">
              <a16:creationId xmlns:a16="http://schemas.microsoft.com/office/drawing/2014/main" id="{00000000-0008-0000-0300-000024000000}"/>
            </a:ext>
          </a:extLst>
        </xdr:cNvPr>
        <xdr:cNvPicPr>
          <a:picLocks/>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32314" y="11066671"/>
          <a:ext cx="365080" cy="360000"/>
        </a:xfrm>
        <a:prstGeom prst="rect">
          <a:avLst/>
        </a:prstGeom>
      </xdr:spPr>
    </xdr:pic>
    <xdr:clientData/>
  </xdr:twoCellAnchor>
  <xdr:twoCellAnchor editAs="oneCell">
    <xdr:from>
      <xdr:col>7</xdr:col>
      <xdr:colOff>112904</xdr:colOff>
      <xdr:row>39</xdr:row>
      <xdr:rowOff>52988</xdr:rowOff>
    </xdr:from>
    <xdr:to>
      <xdr:col>7</xdr:col>
      <xdr:colOff>479254</xdr:colOff>
      <xdr:row>39</xdr:row>
      <xdr:rowOff>405368</xdr:rowOff>
    </xdr:to>
    <xdr:pic>
      <xdr:nvPicPr>
        <xdr:cNvPr id="37" name="Picture 36">
          <a:extLst>
            <a:ext uri="{FF2B5EF4-FFF2-40B4-BE49-F238E27FC236}">
              <a16:creationId xmlns:a16="http://schemas.microsoft.com/office/drawing/2014/main" id="{00000000-0008-0000-0300-000025000000}"/>
            </a:ext>
          </a:extLst>
        </xdr:cNvPr>
        <xdr:cNvPicPr preferRelativeResize="0">
          <a:picLocks/>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27869" y="14172400"/>
          <a:ext cx="366350" cy="352380"/>
        </a:xfrm>
        <a:prstGeom prst="rect">
          <a:avLst/>
        </a:prstGeom>
      </xdr:spPr>
    </xdr:pic>
    <xdr:clientData/>
  </xdr:twoCellAnchor>
  <xdr:twoCellAnchor editAs="oneCell">
    <xdr:from>
      <xdr:col>7</xdr:col>
      <xdr:colOff>115444</xdr:colOff>
      <xdr:row>5</xdr:row>
      <xdr:rowOff>140142</xdr:rowOff>
    </xdr:from>
    <xdr:to>
      <xdr:col>7</xdr:col>
      <xdr:colOff>475444</xdr:colOff>
      <xdr:row>5</xdr:row>
      <xdr:rowOff>497602</xdr:rowOff>
    </xdr:to>
    <xdr:pic>
      <xdr:nvPicPr>
        <xdr:cNvPr id="38" name="Picture 37">
          <a:extLst>
            <a:ext uri="{FF2B5EF4-FFF2-40B4-BE49-F238E27FC236}">
              <a16:creationId xmlns:a16="http://schemas.microsoft.com/office/drawing/2014/main" id="{00000000-0008-0000-0300-000026000000}"/>
            </a:ext>
          </a:extLst>
        </xdr:cNvPr>
        <xdr:cNvPicPr>
          <a:picLocks/>
        </xdr:cNvPicPr>
      </xdr:nvPicPr>
      <xdr:blipFill>
        <a:blip xmlns:r="http://schemas.openxmlformats.org/officeDocument/2006/relationships" r:embed="rId25" cstate="print">
          <a:extLst>
            <a:ext uri="{BEBA8EAE-BF5A-486C-A8C5-ECC9F3942E4B}">
              <a14:imgProps xmlns:a14="http://schemas.microsoft.com/office/drawing/2010/main">
                <a14:imgLayer r:embed="rId2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30409" y="2596471"/>
          <a:ext cx="360000" cy="3574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64934</xdr:colOff>
      <xdr:row>16</xdr:row>
      <xdr:rowOff>74637</xdr:rowOff>
    </xdr:from>
    <xdr:to>
      <xdr:col>6</xdr:col>
      <xdr:colOff>513484</xdr:colOff>
      <xdr:row>17</xdr:row>
      <xdr:rowOff>225596</xdr:rowOff>
    </xdr:to>
    <xdr:pic>
      <xdr:nvPicPr>
        <xdr:cNvPr id="14" name="Picture 13">
          <a:extLst>
            <a:ext uri="{FF2B5EF4-FFF2-40B4-BE49-F238E27FC236}">
              <a16:creationId xmlns:a16="http://schemas.microsoft.com/office/drawing/2014/main" id="{00000000-0008-0000-0400-00000E000000}"/>
            </a:ext>
          </a:extLst>
        </xdr:cNvPr>
        <xdr:cNvPicPr>
          <a:picLocks/>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392505" y="6181523"/>
          <a:ext cx="448550" cy="466644"/>
        </a:xfrm>
        <a:prstGeom prst="rect">
          <a:avLst/>
        </a:prstGeom>
      </xdr:spPr>
    </xdr:pic>
    <xdr:clientData/>
  </xdr:twoCellAnchor>
  <xdr:twoCellAnchor editAs="oneCell">
    <xdr:from>
      <xdr:col>6</xdr:col>
      <xdr:colOff>61686</xdr:colOff>
      <xdr:row>14</xdr:row>
      <xdr:rowOff>91285</xdr:rowOff>
    </xdr:from>
    <xdr:to>
      <xdr:col>6</xdr:col>
      <xdr:colOff>516732</xdr:colOff>
      <xdr:row>15</xdr:row>
      <xdr:rowOff>199456</xdr:rowOff>
    </xdr:to>
    <xdr:pic>
      <xdr:nvPicPr>
        <xdr:cNvPr id="15" name="Picture 14">
          <a:extLst>
            <a:ext uri="{FF2B5EF4-FFF2-40B4-BE49-F238E27FC236}">
              <a16:creationId xmlns:a16="http://schemas.microsoft.com/office/drawing/2014/main" id="{00000000-0008-0000-0400-00000F00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389257" y="5566799"/>
          <a:ext cx="455046" cy="423857"/>
        </a:xfrm>
        <a:prstGeom prst="rect">
          <a:avLst/>
        </a:prstGeom>
      </xdr:spPr>
    </xdr:pic>
    <xdr:clientData/>
  </xdr:twoCellAnchor>
  <xdr:twoCellAnchor editAs="oneCell">
    <xdr:from>
      <xdr:col>6</xdr:col>
      <xdr:colOff>60416</xdr:colOff>
      <xdr:row>12</xdr:row>
      <xdr:rowOff>99235</xdr:rowOff>
    </xdr:from>
    <xdr:to>
      <xdr:col>6</xdr:col>
      <xdr:colOff>518002</xdr:colOff>
      <xdr:row>13</xdr:row>
      <xdr:rowOff>216105</xdr:rowOff>
    </xdr:to>
    <xdr:pic>
      <xdr:nvPicPr>
        <xdr:cNvPr id="16" name="Picture 15">
          <a:extLst>
            <a:ext uri="{FF2B5EF4-FFF2-40B4-BE49-F238E27FC236}">
              <a16:creationId xmlns:a16="http://schemas.microsoft.com/office/drawing/2014/main" id="{00000000-0008-0000-0400-00001000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387987" y="4943378"/>
          <a:ext cx="457586" cy="432556"/>
        </a:xfrm>
        <a:prstGeom prst="rect">
          <a:avLst/>
        </a:prstGeom>
      </xdr:spPr>
    </xdr:pic>
    <xdr:clientData/>
  </xdr:twoCellAnchor>
  <xdr:twoCellAnchor editAs="oneCell">
    <xdr:from>
      <xdr:col>6</xdr:col>
      <xdr:colOff>47081</xdr:colOff>
      <xdr:row>5</xdr:row>
      <xdr:rowOff>139519</xdr:rowOff>
    </xdr:from>
    <xdr:to>
      <xdr:col>6</xdr:col>
      <xdr:colOff>531337</xdr:colOff>
      <xdr:row>5</xdr:row>
      <xdr:rowOff>580381</xdr:rowOff>
    </xdr:to>
    <xdr:pic>
      <xdr:nvPicPr>
        <xdr:cNvPr id="17" name="Picture 16">
          <a:extLst>
            <a:ext uri="{FF2B5EF4-FFF2-40B4-BE49-F238E27FC236}">
              <a16:creationId xmlns:a16="http://schemas.microsoft.com/office/drawing/2014/main" id="{00000000-0008-0000-0400-000011000000}"/>
            </a:ext>
          </a:extLst>
        </xdr:cNvPr>
        <xdr:cNvPicPr>
          <a:picLocks/>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374652" y="2436405"/>
          <a:ext cx="484256" cy="440862"/>
        </a:xfrm>
        <a:prstGeom prst="rect">
          <a:avLst/>
        </a:prstGeom>
      </xdr:spPr>
    </xdr:pic>
    <xdr:clientData/>
  </xdr:twoCellAnchor>
  <xdr:twoCellAnchor editAs="oneCell">
    <xdr:from>
      <xdr:col>6</xdr:col>
      <xdr:colOff>47081</xdr:colOff>
      <xdr:row>8</xdr:row>
      <xdr:rowOff>113279</xdr:rowOff>
    </xdr:from>
    <xdr:to>
      <xdr:col>6</xdr:col>
      <xdr:colOff>531337</xdr:colOff>
      <xdr:row>9</xdr:row>
      <xdr:rowOff>226924</xdr:rowOff>
    </xdr:to>
    <xdr:pic>
      <xdr:nvPicPr>
        <xdr:cNvPr id="19" name="Picture 18">
          <a:extLst>
            <a:ext uri="{FF2B5EF4-FFF2-40B4-BE49-F238E27FC236}">
              <a16:creationId xmlns:a16="http://schemas.microsoft.com/office/drawing/2014/main" id="{00000000-0008-0000-0400-000013000000}"/>
            </a:ext>
          </a:extLst>
        </xdr:cNvPr>
        <xdr:cNvPicPr>
          <a:picLocks/>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374652" y="3694679"/>
          <a:ext cx="484256" cy="429331"/>
        </a:xfrm>
        <a:prstGeom prst="rect">
          <a:avLst/>
        </a:prstGeom>
      </xdr:spPr>
    </xdr:pic>
    <xdr:clientData/>
  </xdr:twoCellAnchor>
  <xdr:twoCellAnchor editAs="oneCell">
    <xdr:from>
      <xdr:col>6</xdr:col>
      <xdr:colOff>61686</xdr:colOff>
      <xdr:row>10</xdr:row>
      <xdr:rowOff>99564</xdr:rowOff>
    </xdr:from>
    <xdr:to>
      <xdr:col>6</xdr:col>
      <xdr:colOff>516732</xdr:colOff>
      <xdr:row>11</xdr:row>
      <xdr:rowOff>212626</xdr:rowOff>
    </xdr:to>
    <xdr:pic>
      <xdr:nvPicPr>
        <xdr:cNvPr id="20" name="Picture 19">
          <a:extLst>
            <a:ext uri="{FF2B5EF4-FFF2-40B4-BE49-F238E27FC236}">
              <a16:creationId xmlns:a16="http://schemas.microsoft.com/office/drawing/2014/main" id="{00000000-0008-0000-0400-000014000000}"/>
            </a:ext>
          </a:extLst>
        </xdr:cNvPr>
        <xdr:cNvPicPr>
          <a:picLocks/>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389257" y="4312335"/>
          <a:ext cx="455046" cy="428748"/>
        </a:xfrm>
        <a:prstGeom prst="rect">
          <a:avLst/>
        </a:prstGeom>
      </xdr:spPr>
    </xdr:pic>
    <xdr:clientData/>
  </xdr:twoCellAnchor>
  <xdr:twoCellAnchor editAs="oneCell">
    <xdr:from>
      <xdr:col>6</xdr:col>
      <xdr:colOff>61686</xdr:colOff>
      <xdr:row>6</xdr:row>
      <xdr:rowOff>124453</xdr:rowOff>
    </xdr:from>
    <xdr:to>
      <xdr:col>6</xdr:col>
      <xdr:colOff>516732</xdr:colOff>
      <xdr:row>7</xdr:row>
      <xdr:rowOff>238100</xdr:rowOff>
    </xdr:to>
    <xdr:pic>
      <xdr:nvPicPr>
        <xdr:cNvPr id="21" name="Picture 20">
          <a:extLst>
            <a:ext uri="{FF2B5EF4-FFF2-40B4-BE49-F238E27FC236}">
              <a16:creationId xmlns:a16="http://schemas.microsoft.com/office/drawing/2014/main" id="{00000000-0008-0000-0400-000015000000}"/>
            </a:ext>
          </a:extLst>
        </xdr:cNvPr>
        <xdr:cNvPicPr>
          <a:picLocks/>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389257" y="3074482"/>
          <a:ext cx="455046" cy="429332"/>
        </a:xfrm>
        <a:prstGeom prst="rect">
          <a:avLst/>
        </a:prstGeom>
      </xdr:spPr>
    </xdr:pic>
    <xdr:clientData/>
  </xdr:twoCellAnchor>
  <xdr:twoCellAnchor editAs="oneCell">
    <xdr:from>
      <xdr:col>6</xdr:col>
      <xdr:colOff>50256</xdr:colOff>
      <xdr:row>18</xdr:row>
      <xdr:rowOff>23424</xdr:rowOff>
    </xdr:from>
    <xdr:to>
      <xdr:col>6</xdr:col>
      <xdr:colOff>528162</xdr:colOff>
      <xdr:row>18</xdr:row>
      <xdr:rowOff>479426</xdr:rowOff>
    </xdr:to>
    <xdr:pic>
      <xdr:nvPicPr>
        <xdr:cNvPr id="22" name="Picture 21">
          <a:extLst>
            <a:ext uri="{FF2B5EF4-FFF2-40B4-BE49-F238E27FC236}">
              <a16:creationId xmlns:a16="http://schemas.microsoft.com/office/drawing/2014/main" id="{00000000-0008-0000-0400-000016000000}"/>
            </a:ext>
          </a:extLst>
        </xdr:cNvPr>
        <xdr:cNvPicPr>
          <a:picLocks/>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377827" y="6761681"/>
          <a:ext cx="477906" cy="456002"/>
        </a:xfrm>
        <a:prstGeom prst="rect">
          <a:avLst/>
        </a:prstGeom>
      </xdr:spPr>
    </xdr:pic>
    <xdr:clientData/>
  </xdr:twoCellAnchor>
  <xdr:twoCellAnchor editAs="oneCell">
    <xdr:from>
      <xdr:col>6</xdr:col>
      <xdr:colOff>51526</xdr:colOff>
      <xdr:row>20</xdr:row>
      <xdr:rowOff>58277</xdr:rowOff>
    </xdr:from>
    <xdr:to>
      <xdr:col>6</xdr:col>
      <xdr:colOff>526892</xdr:colOff>
      <xdr:row>20</xdr:row>
      <xdr:rowOff>492687</xdr:rowOff>
    </xdr:to>
    <xdr:pic>
      <xdr:nvPicPr>
        <xdr:cNvPr id="24" name="Picture 23">
          <a:extLst>
            <a:ext uri="{FF2B5EF4-FFF2-40B4-BE49-F238E27FC236}">
              <a16:creationId xmlns:a16="http://schemas.microsoft.com/office/drawing/2014/main" id="{00000000-0008-0000-0400-000018000000}"/>
            </a:ext>
          </a:extLst>
        </xdr:cNvPr>
        <xdr:cNvPicPr>
          <a:picLocks/>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379097" y="7819791"/>
          <a:ext cx="475366" cy="434410"/>
        </a:xfrm>
        <a:prstGeom prst="rect">
          <a:avLst/>
        </a:prstGeom>
      </xdr:spPr>
    </xdr:pic>
    <xdr:clientData/>
  </xdr:twoCellAnchor>
  <xdr:twoCellAnchor editAs="oneCell">
    <xdr:from>
      <xdr:col>6</xdr:col>
      <xdr:colOff>60416</xdr:colOff>
      <xdr:row>19</xdr:row>
      <xdr:rowOff>50375</xdr:rowOff>
    </xdr:from>
    <xdr:to>
      <xdr:col>6</xdr:col>
      <xdr:colOff>518002</xdr:colOff>
      <xdr:row>19</xdr:row>
      <xdr:rowOff>484787</xdr:rowOff>
    </xdr:to>
    <xdr:pic>
      <xdr:nvPicPr>
        <xdr:cNvPr id="25" name="Picture 24">
          <a:extLst>
            <a:ext uri="{FF2B5EF4-FFF2-40B4-BE49-F238E27FC236}">
              <a16:creationId xmlns:a16="http://schemas.microsoft.com/office/drawing/2014/main" id="{00000000-0008-0000-0400-000019000000}"/>
            </a:ext>
          </a:extLst>
        </xdr:cNvPr>
        <xdr:cNvPicPr>
          <a:picLocks/>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387987" y="7300261"/>
          <a:ext cx="457586" cy="434412"/>
        </a:xfrm>
        <a:prstGeom prst="rect">
          <a:avLst/>
        </a:prstGeom>
      </xdr:spPr>
    </xdr:pic>
    <xdr:clientData/>
  </xdr:twoCellAnchor>
  <xdr:twoCellAnchor editAs="oneCell">
    <xdr:from>
      <xdr:col>6</xdr:col>
      <xdr:colOff>107304</xdr:colOff>
      <xdr:row>33</xdr:row>
      <xdr:rowOff>63516</xdr:rowOff>
    </xdr:from>
    <xdr:to>
      <xdr:col>6</xdr:col>
      <xdr:colOff>471114</xdr:colOff>
      <xdr:row>34</xdr:row>
      <xdr:rowOff>106016</xdr:rowOff>
    </xdr:to>
    <xdr:pic>
      <xdr:nvPicPr>
        <xdr:cNvPr id="36" name="Picture 35">
          <a:extLst>
            <a:ext uri="{FF2B5EF4-FFF2-40B4-BE49-F238E27FC236}">
              <a16:creationId xmlns:a16="http://schemas.microsoft.com/office/drawing/2014/main" id="{00000000-0008-0000-0400-000024000000}"/>
            </a:ext>
          </a:extLst>
        </xdr:cNvPr>
        <xdr:cNvPicPr>
          <a:picLocks/>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425804" y="12329599"/>
          <a:ext cx="363810" cy="360000"/>
        </a:xfrm>
        <a:prstGeom prst="rect">
          <a:avLst/>
        </a:prstGeom>
      </xdr:spPr>
    </xdr:pic>
    <xdr:clientData/>
  </xdr:twoCellAnchor>
  <xdr:twoCellAnchor editAs="oneCell">
    <xdr:from>
      <xdr:col>6</xdr:col>
      <xdr:colOff>107304</xdr:colOff>
      <xdr:row>31</xdr:row>
      <xdr:rowOff>77527</xdr:rowOff>
    </xdr:from>
    <xdr:to>
      <xdr:col>6</xdr:col>
      <xdr:colOff>471114</xdr:colOff>
      <xdr:row>32</xdr:row>
      <xdr:rowOff>120555</xdr:rowOff>
    </xdr:to>
    <xdr:pic>
      <xdr:nvPicPr>
        <xdr:cNvPr id="37" name="Picture 36">
          <a:extLst>
            <a:ext uri="{FF2B5EF4-FFF2-40B4-BE49-F238E27FC236}">
              <a16:creationId xmlns:a16="http://schemas.microsoft.com/office/drawing/2014/main" id="{00000000-0008-0000-0400-000025000000}"/>
            </a:ext>
          </a:extLst>
        </xdr:cNvPr>
        <xdr:cNvPicPr>
          <a:picLocks/>
        </xdr:cNvPicPr>
      </xdr:nvPicPr>
      <xdr:blipFill>
        <a:blip xmlns:r="http://schemas.openxmlformats.org/officeDocument/2006/relationships" r:embed="rId21" cstate="print">
          <a:extLst>
            <a:ext uri="{BEBA8EAE-BF5A-486C-A8C5-ECC9F3942E4B}">
              <a14:imgProps xmlns:a14="http://schemas.microsoft.com/office/drawing/2010/main">
                <a14:imgLayer r:embed="rId2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434875" y="11703470"/>
          <a:ext cx="363810" cy="358714"/>
        </a:xfrm>
        <a:prstGeom prst="rect">
          <a:avLst/>
        </a:prstGeom>
      </xdr:spPr>
    </xdr:pic>
    <xdr:clientData/>
  </xdr:twoCellAnchor>
  <xdr:twoCellAnchor editAs="oneCell">
    <xdr:from>
      <xdr:col>6</xdr:col>
      <xdr:colOff>107939</xdr:colOff>
      <xdr:row>29</xdr:row>
      <xdr:rowOff>100621</xdr:rowOff>
    </xdr:from>
    <xdr:to>
      <xdr:col>6</xdr:col>
      <xdr:colOff>470479</xdr:colOff>
      <xdr:row>30</xdr:row>
      <xdr:rowOff>115928</xdr:rowOff>
    </xdr:to>
    <xdr:pic>
      <xdr:nvPicPr>
        <xdr:cNvPr id="38" name="Picture 37">
          <a:extLst>
            <a:ext uri="{FF2B5EF4-FFF2-40B4-BE49-F238E27FC236}">
              <a16:creationId xmlns:a16="http://schemas.microsoft.com/office/drawing/2014/main" id="{00000000-0008-0000-0400-000026000000}"/>
            </a:ext>
          </a:extLst>
        </xdr:cNvPr>
        <xdr:cNvPicPr>
          <a:picLocks/>
        </xdr:cNvPicPr>
      </xdr:nvPicPr>
      <xdr:blipFill>
        <a:blip xmlns:r="http://schemas.openxmlformats.org/officeDocument/2006/relationships" r:embed="rId22" cstate="print">
          <a:extLst>
            <a:ext uri="{BEBA8EAE-BF5A-486C-A8C5-ECC9F3942E4B}">
              <a14:imgProps xmlns:a14="http://schemas.microsoft.com/office/drawing/2010/main">
                <a14:imgLayer r:embed="rId23">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435510" y="11095192"/>
          <a:ext cx="362540" cy="330993"/>
        </a:xfrm>
        <a:prstGeom prst="rect">
          <a:avLst/>
        </a:prstGeom>
      </xdr:spPr>
    </xdr:pic>
    <xdr:clientData/>
  </xdr:twoCellAnchor>
  <xdr:twoCellAnchor editAs="oneCell">
    <xdr:from>
      <xdr:col>6</xdr:col>
      <xdr:colOff>93114</xdr:colOff>
      <xdr:row>22</xdr:row>
      <xdr:rowOff>111400</xdr:rowOff>
    </xdr:from>
    <xdr:to>
      <xdr:col>6</xdr:col>
      <xdr:colOff>485304</xdr:colOff>
      <xdr:row>22</xdr:row>
      <xdr:rowOff>481560</xdr:rowOff>
    </xdr:to>
    <xdr:pic>
      <xdr:nvPicPr>
        <xdr:cNvPr id="39" name="Picture 38">
          <a:extLst>
            <a:ext uri="{FF2B5EF4-FFF2-40B4-BE49-F238E27FC236}">
              <a16:creationId xmlns:a16="http://schemas.microsoft.com/office/drawing/2014/main" id="{00000000-0008-0000-0400-000027000000}"/>
            </a:ext>
          </a:extLst>
        </xdr:cNvPr>
        <xdr:cNvPicPr>
          <a:picLocks/>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420685" y="8558714"/>
          <a:ext cx="392190" cy="370160"/>
        </a:xfrm>
        <a:prstGeom prst="rect">
          <a:avLst/>
        </a:prstGeom>
      </xdr:spPr>
    </xdr:pic>
    <xdr:clientData/>
  </xdr:twoCellAnchor>
  <xdr:twoCellAnchor editAs="oneCell">
    <xdr:from>
      <xdr:col>6</xdr:col>
      <xdr:colOff>107304</xdr:colOff>
      <xdr:row>25</xdr:row>
      <xdr:rowOff>100497</xdr:rowOff>
    </xdr:from>
    <xdr:to>
      <xdr:col>6</xdr:col>
      <xdr:colOff>471114</xdr:colOff>
      <xdr:row>26</xdr:row>
      <xdr:rowOff>108716</xdr:rowOff>
    </xdr:to>
    <xdr:pic>
      <xdr:nvPicPr>
        <xdr:cNvPr id="40" name="Picture 39">
          <a:extLst>
            <a:ext uri="{FF2B5EF4-FFF2-40B4-BE49-F238E27FC236}">
              <a16:creationId xmlns:a16="http://schemas.microsoft.com/office/drawing/2014/main" id="{00000000-0008-0000-0400-000028000000}"/>
            </a:ext>
          </a:extLst>
        </xdr:cNvPr>
        <xdr:cNvPicPr>
          <a:picLocks/>
        </xdr:cNvPicPr>
      </xdr:nvPicPr>
      <xdr:blipFill>
        <a:blip xmlns:r="http://schemas.openxmlformats.org/officeDocument/2006/relationships" r:embed="rId26" cstate="print">
          <a:extLst>
            <a:ext uri="{BEBA8EAE-BF5A-486C-A8C5-ECC9F3942E4B}">
              <a14:imgProps xmlns:a14="http://schemas.microsoft.com/office/drawing/2010/main">
                <a14:imgLayer r:embed="rId27">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434875" y="9832326"/>
          <a:ext cx="363810" cy="323904"/>
        </a:xfrm>
        <a:prstGeom prst="rect">
          <a:avLst/>
        </a:prstGeom>
      </xdr:spPr>
    </xdr:pic>
    <xdr:clientData/>
  </xdr:twoCellAnchor>
  <xdr:twoCellAnchor editAs="oneCell">
    <xdr:from>
      <xdr:col>6</xdr:col>
      <xdr:colOff>107304</xdr:colOff>
      <xdr:row>27</xdr:row>
      <xdr:rowOff>102120</xdr:rowOff>
    </xdr:from>
    <xdr:to>
      <xdr:col>6</xdr:col>
      <xdr:colOff>471114</xdr:colOff>
      <xdr:row>28</xdr:row>
      <xdr:rowOff>121206</xdr:rowOff>
    </xdr:to>
    <xdr:pic>
      <xdr:nvPicPr>
        <xdr:cNvPr id="41" name="Picture 40">
          <a:extLst>
            <a:ext uri="{FF2B5EF4-FFF2-40B4-BE49-F238E27FC236}">
              <a16:creationId xmlns:a16="http://schemas.microsoft.com/office/drawing/2014/main" id="{00000000-0008-0000-0400-000029000000}"/>
            </a:ext>
          </a:extLst>
        </xdr:cNvPr>
        <xdr:cNvPicPr>
          <a:picLocks/>
        </xdr:cNvPicPr>
      </xdr:nvPicPr>
      <xdr:blipFill>
        <a:blip xmlns:r="http://schemas.openxmlformats.org/officeDocument/2006/relationships" r:embed="rId28" cstate="print">
          <a:extLst>
            <a:ext uri="{BEBA8EAE-BF5A-486C-A8C5-ECC9F3942E4B}">
              <a14:imgProps xmlns:a14="http://schemas.microsoft.com/office/drawing/2010/main">
                <a14:imgLayer r:embed="rId29">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434875" y="10465320"/>
          <a:ext cx="363810" cy="334772"/>
        </a:xfrm>
        <a:prstGeom prst="rect">
          <a:avLst/>
        </a:prstGeom>
      </xdr:spPr>
    </xdr:pic>
    <xdr:clientData/>
  </xdr:twoCellAnchor>
  <xdr:twoCellAnchor editAs="oneCell">
    <xdr:from>
      <xdr:col>6</xdr:col>
      <xdr:colOff>107304</xdr:colOff>
      <xdr:row>23</xdr:row>
      <xdr:rowOff>98875</xdr:rowOff>
    </xdr:from>
    <xdr:to>
      <xdr:col>6</xdr:col>
      <xdr:colOff>471114</xdr:colOff>
      <xdr:row>24</xdr:row>
      <xdr:rowOff>127040</xdr:rowOff>
    </xdr:to>
    <xdr:pic>
      <xdr:nvPicPr>
        <xdr:cNvPr id="42" name="Picture 41">
          <a:extLst>
            <a:ext uri="{FF2B5EF4-FFF2-40B4-BE49-F238E27FC236}">
              <a16:creationId xmlns:a16="http://schemas.microsoft.com/office/drawing/2014/main" id="{00000000-0008-0000-0400-00002A000000}"/>
            </a:ext>
          </a:extLst>
        </xdr:cNvPr>
        <xdr:cNvPicPr>
          <a:picLocks/>
        </xdr:cNvPicPr>
      </xdr:nvPicPr>
      <xdr:blipFill>
        <a:blip xmlns:r="http://schemas.openxmlformats.org/officeDocument/2006/relationships" r:embed="rId30" cstate="print">
          <a:extLst>
            <a:ext uri="{BEBA8EAE-BF5A-486C-A8C5-ECC9F3942E4B}">
              <a14:imgProps xmlns:a14="http://schemas.microsoft.com/office/drawing/2010/main">
                <a14:imgLayer r:embed="rId31">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434875" y="9199332"/>
          <a:ext cx="363810" cy="343851"/>
        </a:xfrm>
        <a:prstGeom prst="rect">
          <a:avLst/>
        </a:prstGeom>
      </xdr:spPr>
    </xdr:pic>
    <xdr:clientData/>
  </xdr:twoCellAnchor>
  <xdr:twoCellAnchor editAs="oneCell">
    <xdr:from>
      <xdr:col>6</xdr:col>
      <xdr:colOff>107304</xdr:colOff>
      <xdr:row>35</xdr:row>
      <xdr:rowOff>101182</xdr:rowOff>
    </xdr:from>
    <xdr:to>
      <xdr:col>6</xdr:col>
      <xdr:colOff>471114</xdr:colOff>
      <xdr:row>36</xdr:row>
      <xdr:rowOff>153430</xdr:rowOff>
    </xdr:to>
    <xdr:pic>
      <xdr:nvPicPr>
        <xdr:cNvPr id="43" name="Picture 42">
          <a:extLst>
            <a:ext uri="{FF2B5EF4-FFF2-40B4-BE49-F238E27FC236}">
              <a16:creationId xmlns:a16="http://schemas.microsoft.com/office/drawing/2014/main" id="{00000000-0008-0000-0400-00002B000000}"/>
            </a:ext>
          </a:extLst>
        </xdr:cNvPr>
        <xdr:cNvPicPr>
          <a:picLocks/>
        </xdr:cNvPicPr>
      </xdr:nvPicPr>
      <xdr:blipFill>
        <a:blip xmlns:r="http://schemas.openxmlformats.org/officeDocument/2006/relationships" r:embed="rId32" cstate="print">
          <a:extLst>
            <a:ext uri="{BEBA8EAE-BF5A-486C-A8C5-ECC9F3942E4B}">
              <a14:imgProps xmlns:a14="http://schemas.microsoft.com/office/drawing/2010/main">
                <a14:imgLayer r:embed="rId33">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434875" y="12989868"/>
          <a:ext cx="363810" cy="367933"/>
        </a:xfrm>
        <a:prstGeom prst="rect">
          <a:avLst/>
        </a:prstGeom>
      </xdr:spPr>
    </xdr:pic>
    <xdr:clientData/>
  </xdr:twoCellAnchor>
  <xdr:twoCellAnchor editAs="oneCell">
    <xdr:from>
      <xdr:col>6</xdr:col>
      <xdr:colOff>107304</xdr:colOff>
      <xdr:row>39</xdr:row>
      <xdr:rowOff>61187</xdr:rowOff>
    </xdr:from>
    <xdr:to>
      <xdr:col>6</xdr:col>
      <xdr:colOff>471114</xdr:colOff>
      <xdr:row>39</xdr:row>
      <xdr:rowOff>388087</xdr:rowOff>
    </xdr:to>
    <xdr:pic>
      <xdr:nvPicPr>
        <xdr:cNvPr id="44" name="Picture 43">
          <a:extLst>
            <a:ext uri="{FF2B5EF4-FFF2-40B4-BE49-F238E27FC236}">
              <a16:creationId xmlns:a16="http://schemas.microsoft.com/office/drawing/2014/main" id="{00000000-0008-0000-0400-00002C000000}"/>
            </a:ext>
          </a:extLst>
        </xdr:cNvPr>
        <xdr:cNvPicPr>
          <a:picLocks/>
        </xdr:cNvPicPr>
      </xdr:nvPicPr>
      <xdr:blipFill>
        <a:blip xmlns:r="http://schemas.openxmlformats.org/officeDocument/2006/relationships" r:embed="rId34" cstate="print">
          <a:extLst>
            <a:ext uri="{BEBA8EAE-BF5A-486C-A8C5-ECC9F3942E4B}">
              <a14:imgProps xmlns:a14="http://schemas.microsoft.com/office/drawing/2010/main">
                <a14:imgLayer r:embed="rId35">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434875" y="14212616"/>
          <a:ext cx="363810" cy="326900"/>
        </a:xfrm>
        <a:prstGeom prst="rect">
          <a:avLst/>
        </a:prstGeom>
      </xdr:spPr>
    </xdr:pic>
    <xdr:clientData/>
  </xdr:twoCellAnchor>
  <xdr:twoCellAnchor editAs="oneCell">
    <xdr:from>
      <xdr:col>6</xdr:col>
      <xdr:colOff>107939</xdr:colOff>
      <xdr:row>37</xdr:row>
      <xdr:rowOff>97728</xdr:rowOff>
    </xdr:from>
    <xdr:to>
      <xdr:col>6</xdr:col>
      <xdr:colOff>470479</xdr:colOff>
      <xdr:row>38</xdr:row>
      <xdr:rowOff>113956</xdr:rowOff>
    </xdr:to>
    <xdr:pic>
      <xdr:nvPicPr>
        <xdr:cNvPr id="45" name="Picture 44">
          <a:extLst>
            <a:ext uri="{FF2B5EF4-FFF2-40B4-BE49-F238E27FC236}">
              <a16:creationId xmlns:a16="http://schemas.microsoft.com/office/drawing/2014/main" id="{00000000-0008-0000-0400-00002D000000}"/>
            </a:ext>
          </a:extLst>
        </xdr:cNvPr>
        <xdr:cNvPicPr>
          <a:picLocks/>
        </xdr:cNvPicPr>
      </xdr:nvPicPr>
      <xdr:blipFill>
        <a:blip xmlns:r="http://schemas.openxmlformats.org/officeDocument/2006/relationships" r:embed="rId22" cstate="print">
          <a:extLst>
            <a:ext uri="{BEBA8EAE-BF5A-486C-A8C5-ECC9F3942E4B}">
              <a14:imgProps xmlns:a14="http://schemas.microsoft.com/office/drawing/2010/main">
                <a14:imgLayer r:embed="rId23">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435510" y="13617785"/>
          <a:ext cx="362540" cy="331914"/>
        </a:xfrm>
        <a:prstGeom prst="rect">
          <a:avLst/>
        </a:prstGeom>
      </xdr:spPr>
    </xdr:pic>
    <xdr:clientData/>
  </xdr:twoCellAnchor>
  <xdr:twoCellAnchor editAs="oneCell">
    <xdr:from>
      <xdr:col>6</xdr:col>
      <xdr:colOff>107939</xdr:colOff>
      <xdr:row>40</xdr:row>
      <xdr:rowOff>39938</xdr:rowOff>
    </xdr:from>
    <xdr:to>
      <xdr:col>6</xdr:col>
      <xdr:colOff>470479</xdr:colOff>
      <xdr:row>40</xdr:row>
      <xdr:rowOff>378998</xdr:rowOff>
    </xdr:to>
    <xdr:pic>
      <xdr:nvPicPr>
        <xdr:cNvPr id="46" name="Picture 45">
          <a:extLst>
            <a:ext uri="{FF2B5EF4-FFF2-40B4-BE49-F238E27FC236}">
              <a16:creationId xmlns:a16="http://schemas.microsoft.com/office/drawing/2014/main" id="{00000000-0008-0000-0400-00002E000000}"/>
            </a:ext>
          </a:extLst>
        </xdr:cNvPr>
        <xdr:cNvPicPr>
          <a:picLocks/>
        </xdr:cNvPicPr>
      </xdr:nvPicPr>
      <xdr:blipFill>
        <a:blip xmlns:r="http://schemas.openxmlformats.org/officeDocument/2006/relationships" r:embed="rId36" cstate="print">
          <a:extLst>
            <a:ext uri="{BEBA8EAE-BF5A-486C-A8C5-ECC9F3942E4B}">
              <a14:imgProps xmlns:a14="http://schemas.microsoft.com/office/drawing/2010/main">
                <a14:imgLayer r:embed="rId37">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435510" y="14702995"/>
          <a:ext cx="362540" cy="339060"/>
        </a:xfrm>
        <a:prstGeom prst="rect">
          <a:avLst/>
        </a:prstGeom>
      </xdr:spPr>
    </xdr:pic>
    <xdr:clientData/>
  </xdr:twoCellAnchor>
  <xdr:twoCellAnchor editAs="oneCell">
    <xdr:from>
      <xdr:col>6</xdr:col>
      <xdr:colOff>106034</xdr:colOff>
      <xdr:row>41</xdr:row>
      <xdr:rowOff>23769</xdr:rowOff>
    </xdr:from>
    <xdr:to>
      <xdr:col>6</xdr:col>
      <xdr:colOff>473654</xdr:colOff>
      <xdr:row>41</xdr:row>
      <xdr:rowOff>381262</xdr:rowOff>
    </xdr:to>
    <xdr:pic>
      <xdr:nvPicPr>
        <xdr:cNvPr id="47" name="Picture 46">
          <a:extLst>
            <a:ext uri="{FF2B5EF4-FFF2-40B4-BE49-F238E27FC236}">
              <a16:creationId xmlns:a16="http://schemas.microsoft.com/office/drawing/2014/main" id="{00000000-0008-0000-0400-00002F000000}"/>
            </a:ext>
          </a:extLst>
        </xdr:cNvPr>
        <xdr:cNvPicPr>
          <a:picLocks/>
        </xdr:cNvPicPr>
      </xdr:nvPicPr>
      <xdr:blipFill>
        <a:blip xmlns:r="http://schemas.openxmlformats.org/officeDocument/2006/relationships" r:embed="rId38" cstate="print">
          <a:extLst>
            <a:ext uri="{BEBA8EAE-BF5A-486C-A8C5-ECC9F3942E4B}">
              <a14:imgProps xmlns:a14="http://schemas.microsoft.com/office/drawing/2010/main">
                <a14:imgLayer r:embed="rId39">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8433605" y="15198455"/>
          <a:ext cx="367620" cy="3574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140886</xdr:colOff>
      <xdr:row>53</xdr:row>
      <xdr:rowOff>97309</xdr:rowOff>
    </xdr:from>
    <xdr:to>
      <xdr:col>7</xdr:col>
      <xdr:colOff>497076</xdr:colOff>
      <xdr:row>54</xdr:row>
      <xdr:rowOff>136543</xdr:rowOff>
    </xdr:to>
    <xdr:pic>
      <xdr:nvPicPr>
        <xdr:cNvPr id="14" name="Picture 13">
          <a:extLst>
            <a:ext uri="{FF2B5EF4-FFF2-40B4-BE49-F238E27FC236}">
              <a16:creationId xmlns:a16="http://schemas.microsoft.com/office/drawing/2014/main" id="{00000000-0008-0000-0500-00000E000000}"/>
            </a:ext>
          </a:extLst>
        </xdr:cNvPr>
        <xdr:cNvPicPr>
          <a:picLocks/>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7772" y="16229938"/>
          <a:ext cx="356190" cy="353650"/>
        </a:xfrm>
        <a:prstGeom prst="rect">
          <a:avLst/>
        </a:prstGeom>
      </xdr:spPr>
    </xdr:pic>
    <xdr:clientData/>
  </xdr:twoCellAnchor>
  <xdr:twoCellAnchor editAs="oneCell">
    <xdr:from>
      <xdr:col>7</xdr:col>
      <xdr:colOff>140886</xdr:colOff>
      <xdr:row>51</xdr:row>
      <xdr:rowOff>75715</xdr:rowOff>
    </xdr:from>
    <xdr:to>
      <xdr:col>7</xdr:col>
      <xdr:colOff>497076</xdr:colOff>
      <xdr:row>52</xdr:row>
      <xdr:rowOff>136539</xdr:rowOff>
    </xdr:to>
    <xdr:pic>
      <xdr:nvPicPr>
        <xdr:cNvPr id="15" name="Picture 14">
          <a:extLst>
            <a:ext uri="{FF2B5EF4-FFF2-40B4-BE49-F238E27FC236}">
              <a16:creationId xmlns:a16="http://schemas.microsoft.com/office/drawing/2014/main" id="{00000000-0008-0000-0500-00000F00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7772" y="15576972"/>
          <a:ext cx="356190" cy="362540"/>
        </a:xfrm>
        <a:prstGeom prst="rect">
          <a:avLst/>
        </a:prstGeom>
      </xdr:spPr>
    </xdr:pic>
    <xdr:clientData/>
  </xdr:twoCellAnchor>
  <xdr:twoCellAnchor editAs="oneCell">
    <xdr:from>
      <xdr:col>7</xdr:col>
      <xdr:colOff>137076</xdr:colOff>
      <xdr:row>49</xdr:row>
      <xdr:rowOff>98761</xdr:rowOff>
    </xdr:from>
    <xdr:to>
      <xdr:col>7</xdr:col>
      <xdr:colOff>519936</xdr:colOff>
      <xdr:row>50</xdr:row>
      <xdr:rowOff>137995</xdr:rowOff>
    </xdr:to>
    <xdr:pic>
      <xdr:nvPicPr>
        <xdr:cNvPr id="16" name="Picture 15">
          <a:extLst>
            <a:ext uri="{FF2B5EF4-FFF2-40B4-BE49-F238E27FC236}">
              <a16:creationId xmlns:a16="http://schemas.microsoft.com/office/drawing/2014/main" id="{00000000-0008-0000-0500-00001000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3962" y="14968647"/>
          <a:ext cx="363810" cy="353650"/>
        </a:xfrm>
        <a:prstGeom prst="rect">
          <a:avLst/>
        </a:prstGeom>
      </xdr:spPr>
    </xdr:pic>
    <xdr:clientData/>
  </xdr:twoCellAnchor>
  <xdr:twoCellAnchor editAs="oneCell">
    <xdr:from>
      <xdr:col>7</xdr:col>
      <xdr:colOff>140886</xdr:colOff>
      <xdr:row>42</xdr:row>
      <xdr:rowOff>100385</xdr:rowOff>
    </xdr:from>
    <xdr:to>
      <xdr:col>7</xdr:col>
      <xdr:colOff>497076</xdr:colOff>
      <xdr:row>42</xdr:row>
      <xdr:rowOff>459115</xdr:rowOff>
    </xdr:to>
    <xdr:pic>
      <xdr:nvPicPr>
        <xdr:cNvPr id="17" name="Picture 16">
          <a:extLst>
            <a:ext uri="{FF2B5EF4-FFF2-40B4-BE49-F238E27FC236}">
              <a16:creationId xmlns:a16="http://schemas.microsoft.com/office/drawing/2014/main" id="{00000000-0008-0000-0500-000011000000}"/>
            </a:ext>
          </a:extLst>
        </xdr:cNvPr>
        <xdr:cNvPicPr>
          <a:picLocks/>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7772" y="12423014"/>
          <a:ext cx="356190" cy="358730"/>
        </a:xfrm>
        <a:prstGeom prst="rect">
          <a:avLst/>
        </a:prstGeom>
      </xdr:spPr>
    </xdr:pic>
    <xdr:clientData/>
  </xdr:twoCellAnchor>
  <xdr:twoCellAnchor editAs="oneCell">
    <xdr:from>
      <xdr:col>7</xdr:col>
      <xdr:colOff>137711</xdr:colOff>
      <xdr:row>45</xdr:row>
      <xdr:rowOff>96008</xdr:rowOff>
    </xdr:from>
    <xdr:to>
      <xdr:col>7</xdr:col>
      <xdr:colOff>519301</xdr:colOff>
      <xdr:row>46</xdr:row>
      <xdr:rowOff>137782</xdr:rowOff>
    </xdr:to>
    <xdr:pic>
      <xdr:nvPicPr>
        <xdr:cNvPr id="18" name="Picture 17">
          <a:extLst>
            <a:ext uri="{FF2B5EF4-FFF2-40B4-BE49-F238E27FC236}">
              <a16:creationId xmlns:a16="http://schemas.microsoft.com/office/drawing/2014/main" id="{00000000-0008-0000-0500-000012000000}"/>
            </a:ext>
          </a:extLst>
        </xdr:cNvPr>
        <xdr:cNvPicPr>
          <a:picLocks/>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4597" y="13703151"/>
          <a:ext cx="362540" cy="362540"/>
        </a:xfrm>
        <a:prstGeom prst="rect">
          <a:avLst/>
        </a:prstGeom>
      </xdr:spPr>
    </xdr:pic>
    <xdr:clientData/>
  </xdr:twoCellAnchor>
  <xdr:twoCellAnchor editAs="oneCell">
    <xdr:from>
      <xdr:col>7</xdr:col>
      <xdr:colOff>140886</xdr:colOff>
      <xdr:row>47</xdr:row>
      <xdr:rowOff>101486</xdr:rowOff>
    </xdr:from>
    <xdr:to>
      <xdr:col>7</xdr:col>
      <xdr:colOff>497076</xdr:colOff>
      <xdr:row>48</xdr:row>
      <xdr:rowOff>136911</xdr:rowOff>
    </xdr:to>
    <xdr:pic>
      <xdr:nvPicPr>
        <xdr:cNvPr id="19" name="Picture 18">
          <a:extLst>
            <a:ext uri="{FF2B5EF4-FFF2-40B4-BE49-F238E27FC236}">
              <a16:creationId xmlns:a16="http://schemas.microsoft.com/office/drawing/2014/main" id="{00000000-0008-0000-0500-000013000000}"/>
            </a:ext>
          </a:extLst>
        </xdr:cNvPr>
        <xdr:cNvPicPr>
          <a:picLocks/>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7772" y="14340000"/>
          <a:ext cx="356190" cy="356190"/>
        </a:xfrm>
        <a:prstGeom prst="rect">
          <a:avLst/>
        </a:prstGeom>
      </xdr:spPr>
    </xdr:pic>
    <xdr:clientData/>
  </xdr:twoCellAnchor>
  <xdr:twoCellAnchor editAs="oneCell">
    <xdr:from>
      <xdr:col>7</xdr:col>
      <xdr:colOff>134536</xdr:colOff>
      <xdr:row>43</xdr:row>
      <xdr:rowOff>100689</xdr:rowOff>
    </xdr:from>
    <xdr:to>
      <xdr:col>7</xdr:col>
      <xdr:colOff>521206</xdr:colOff>
      <xdr:row>44</xdr:row>
      <xdr:rowOff>139924</xdr:rowOff>
    </xdr:to>
    <xdr:pic>
      <xdr:nvPicPr>
        <xdr:cNvPr id="20" name="Picture 19">
          <a:extLst>
            <a:ext uri="{FF2B5EF4-FFF2-40B4-BE49-F238E27FC236}">
              <a16:creationId xmlns:a16="http://schemas.microsoft.com/office/drawing/2014/main" id="{00000000-0008-0000-0500-000014000000}"/>
            </a:ext>
          </a:extLst>
        </xdr:cNvPr>
        <xdr:cNvPicPr>
          <a:picLocks/>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1422" y="13076460"/>
          <a:ext cx="368890" cy="353650"/>
        </a:xfrm>
        <a:prstGeom prst="rect">
          <a:avLst/>
        </a:prstGeom>
      </xdr:spPr>
    </xdr:pic>
    <xdr:clientData/>
  </xdr:twoCellAnchor>
  <xdr:twoCellAnchor editAs="oneCell">
    <xdr:from>
      <xdr:col>7</xdr:col>
      <xdr:colOff>140886</xdr:colOff>
      <xdr:row>55</xdr:row>
      <xdr:rowOff>152801</xdr:rowOff>
    </xdr:from>
    <xdr:to>
      <xdr:col>7</xdr:col>
      <xdr:colOff>497076</xdr:colOff>
      <xdr:row>56</xdr:row>
      <xdr:rowOff>213625</xdr:rowOff>
    </xdr:to>
    <xdr:pic>
      <xdr:nvPicPr>
        <xdr:cNvPr id="21" name="Picture 20">
          <a:extLst>
            <a:ext uri="{FF2B5EF4-FFF2-40B4-BE49-F238E27FC236}">
              <a16:creationId xmlns:a16="http://schemas.microsoft.com/office/drawing/2014/main" id="{00000000-0008-0000-0500-00001500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7772" y="16916801"/>
          <a:ext cx="356190" cy="362540"/>
        </a:xfrm>
        <a:prstGeom prst="rect">
          <a:avLst/>
        </a:prstGeom>
      </xdr:spPr>
    </xdr:pic>
    <xdr:clientData/>
  </xdr:twoCellAnchor>
  <xdr:twoCellAnchor editAs="oneCell">
    <xdr:from>
      <xdr:col>7</xdr:col>
      <xdr:colOff>138346</xdr:colOff>
      <xdr:row>59</xdr:row>
      <xdr:rowOff>173919</xdr:rowOff>
    </xdr:from>
    <xdr:to>
      <xdr:col>7</xdr:col>
      <xdr:colOff>516126</xdr:colOff>
      <xdr:row>60</xdr:row>
      <xdr:rowOff>215693</xdr:rowOff>
    </xdr:to>
    <xdr:pic>
      <xdr:nvPicPr>
        <xdr:cNvPr id="22" name="Picture 21">
          <a:extLst>
            <a:ext uri="{FF2B5EF4-FFF2-40B4-BE49-F238E27FC236}">
              <a16:creationId xmlns:a16="http://schemas.microsoft.com/office/drawing/2014/main" id="{00000000-0008-0000-0500-000016000000}"/>
            </a:ext>
          </a:extLst>
        </xdr:cNvPr>
        <xdr:cNvPicPr>
          <a:picLocks/>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5232" y="18200662"/>
          <a:ext cx="361270" cy="361270"/>
        </a:xfrm>
        <a:prstGeom prst="rect">
          <a:avLst/>
        </a:prstGeom>
      </xdr:spPr>
    </xdr:pic>
    <xdr:clientData/>
  </xdr:twoCellAnchor>
  <xdr:twoCellAnchor editAs="oneCell">
    <xdr:from>
      <xdr:col>7</xdr:col>
      <xdr:colOff>138346</xdr:colOff>
      <xdr:row>57</xdr:row>
      <xdr:rowOff>173520</xdr:rowOff>
    </xdr:from>
    <xdr:to>
      <xdr:col>7</xdr:col>
      <xdr:colOff>516126</xdr:colOff>
      <xdr:row>58</xdr:row>
      <xdr:rowOff>215295</xdr:rowOff>
    </xdr:to>
    <xdr:pic>
      <xdr:nvPicPr>
        <xdr:cNvPr id="23" name="Picture 22">
          <a:extLst>
            <a:ext uri="{FF2B5EF4-FFF2-40B4-BE49-F238E27FC236}">
              <a16:creationId xmlns:a16="http://schemas.microsoft.com/office/drawing/2014/main" id="{00000000-0008-0000-0500-000017000000}"/>
            </a:ext>
          </a:extLst>
        </xdr:cNvPr>
        <xdr:cNvPicPr>
          <a:picLocks/>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5232" y="17568891"/>
          <a:ext cx="361270" cy="361270"/>
        </a:xfrm>
        <a:prstGeom prst="rect">
          <a:avLst/>
        </a:prstGeom>
      </xdr:spPr>
    </xdr:pic>
    <xdr:clientData/>
  </xdr:twoCellAnchor>
  <xdr:twoCellAnchor editAs="oneCell">
    <xdr:from>
      <xdr:col>7</xdr:col>
      <xdr:colOff>140886</xdr:colOff>
      <xdr:row>61</xdr:row>
      <xdr:rowOff>173046</xdr:rowOff>
    </xdr:from>
    <xdr:to>
      <xdr:col>7</xdr:col>
      <xdr:colOff>497076</xdr:colOff>
      <xdr:row>62</xdr:row>
      <xdr:rowOff>216091</xdr:rowOff>
    </xdr:to>
    <xdr:pic>
      <xdr:nvPicPr>
        <xdr:cNvPr id="24" name="Picture 23">
          <a:extLst>
            <a:ext uri="{FF2B5EF4-FFF2-40B4-BE49-F238E27FC236}">
              <a16:creationId xmlns:a16="http://schemas.microsoft.com/office/drawing/2014/main" id="{00000000-0008-0000-0500-000018000000}"/>
            </a:ext>
          </a:extLst>
        </xdr:cNvPr>
        <xdr:cNvPicPr>
          <a:picLocks/>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7772" y="18831160"/>
          <a:ext cx="356190" cy="362540"/>
        </a:xfrm>
        <a:prstGeom prst="rect">
          <a:avLst/>
        </a:prstGeom>
      </xdr:spPr>
    </xdr:pic>
    <xdr:clientData/>
  </xdr:twoCellAnchor>
  <xdr:twoCellAnchor editAs="oneCell">
    <xdr:from>
      <xdr:col>7</xdr:col>
      <xdr:colOff>140886</xdr:colOff>
      <xdr:row>63</xdr:row>
      <xdr:rowOff>154393</xdr:rowOff>
    </xdr:from>
    <xdr:to>
      <xdr:col>7</xdr:col>
      <xdr:colOff>497076</xdr:colOff>
      <xdr:row>64</xdr:row>
      <xdr:rowOff>211407</xdr:rowOff>
    </xdr:to>
    <xdr:pic>
      <xdr:nvPicPr>
        <xdr:cNvPr id="25" name="Picture 24">
          <a:extLst>
            <a:ext uri="{FF2B5EF4-FFF2-40B4-BE49-F238E27FC236}">
              <a16:creationId xmlns:a16="http://schemas.microsoft.com/office/drawing/2014/main" id="{00000000-0008-0000-0500-00001900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7772" y="19443879"/>
          <a:ext cx="356190" cy="362540"/>
        </a:xfrm>
        <a:prstGeom prst="rect">
          <a:avLst/>
        </a:prstGeom>
      </xdr:spPr>
    </xdr:pic>
    <xdr:clientData/>
  </xdr:twoCellAnchor>
  <xdr:twoCellAnchor editAs="oneCell">
    <xdr:from>
      <xdr:col>7</xdr:col>
      <xdr:colOff>137076</xdr:colOff>
      <xdr:row>75</xdr:row>
      <xdr:rowOff>174640</xdr:rowOff>
    </xdr:from>
    <xdr:to>
      <xdr:col>7</xdr:col>
      <xdr:colOff>519936</xdr:colOff>
      <xdr:row>76</xdr:row>
      <xdr:rowOff>213875</xdr:rowOff>
    </xdr:to>
    <xdr:pic>
      <xdr:nvPicPr>
        <xdr:cNvPr id="26" name="Picture 25">
          <a:extLst>
            <a:ext uri="{FF2B5EF4-FFF2-40B4-BE49-F238E27FC236}">
              <a16:creationId xmlns:a16="http://schemas.microsoft.com/office/drawing/2014/main" id="{00000000-0008-0000-0500-00001A00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3962" y="21358240"/>
          <a:ext cx="363810" cy="353650"/>
        </a:xfrm>
        <a:prstGeom prst="rect">
          <a:avLst/>
        </a:prstGeom>
      </xdr:spPr>
    </xdr:pic>
    <xdr:clientData/>
  </xdr:twoCellAnchor>
  <xdr:twoCellAnchor editAs="oneCell">
    <xdr:from>
      <xdr:col>7</xdr:col>
      <xdr:colOff>137711</xdr:colOff>
      <xdr:row>67</xdr:row>
      <xdr:rowOff>178050</xdr:rowOff>
    </xdr:from>
    <xdr:to>
      <xdr:col>7</xdr:col>
      <xdr:colOff>519301</xdr:colOff>
      <xdr:row>68</xdr:row>
      <xdr:rowOff>213474</xdr:rowOff>
    </xdr:to>
    <xdr:pic>
      <xdr:nvPicPr>
        <xdr:cNvPr id="27" name="Picture 26">
          <a:extLst>
            <a:ext uri="{FF2B5EF4-FFF2-40B4-BE49-F238E27FC236}">
              <a16:creationId xmlns:a16="http://schemas.microsoft.com/office/drawing/2014/main" id="{00000000-0008-0000-0500-00001B000000}"/>
            </a:ext>
          </a:extLst>
        </xdr:cNvPr>
        <xdr:cNvPicPr>
          <a:picLocks/>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4597" y="20730279"/>
          <a:ext cx="362540" cy="356190"/>
        </a:xfrm>
        <a:prstGeom prst="rect">
          <a:avLst/>
        </a:prstGeom>
      </xdr:spPr>
    </xdr:pic>
    <xdr:clientData/>
  </xdr:twoCellAnchor>
  <xdr:twoCellAnchor editAs="oneCell">
    <xdr:from>
      <xdr:col>7</xdr:col>
      <xdr:colOff>137076</xdr:colOff>
      <xdr:row>77</xdr:row>
      <xdr:rowOff>150907</xdr:rowOff>
    </xdr:from>
    <xdr:to>
      <xdr:col>7</xdr:col>
      <xdr:colOff>519936</xdr:colOff>
      <xdr:row>78</xdr:row>
      <xdr:rowOff>215541</xdr:rowOff>
    </xdr:to>
    <xdr:pic>
      <xdr:nvPicPr>
        <xdr:cNvPr id="28" name="Picture 27">
          <a:extLst>
            <a:ext uri="{FF2B5EF4-FFF2-40B4-BE49-F238E27FC236}">
              <a16:creationId xmlns:a16="http://schemas.microsoft.com/office/drawing/2014/main" id="{00000000-0008-0000-0500-00001C000000}"/>
            </a:ext>
          </a:extLst>
        </xdr:cNvPr>
        <xdr:cNvPicPr>
          <a:picLocks/>
        </xdr:cNvPicPr>
      </xdr:nvPicPr>
      <xdr:blipFill>
        <a:blip xmlns:r="http://schemas.openxmlformats.org/officeDocument/2006/relationships" r:embed="rId21" cstate="print">
          <a:extLst>
            <a:ext uri="{BEBA8EAE-BF5A-486C-A8C5-ECC9F3942E4B}">
              <a14:imgProps xmlns:a14="http://schemas.microsoft.com/office/drawing/2010/main">
                <a14:imgLayer r:embed="rId2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3962" y="21965878"/>
          <a:ext cx="363810" cy="362540"/>
        </a:xfrm>
        <a:prstGeom prst="rect">
          <a:avLst/>
        </a:prstGeom>
      </xdr:spPr>
    </xdr:pic>
    <xdr:clientData/>
  </xdr:twoCellAnchor>
  <xdr:twoCellAnchor editAs="oneCell">
    <xdr:from>
      <xdr:col>7</xdr:col>
      <xdr:colOff>137076</xdr:colOff>
      <xdr:row>79</xdr:row>
      <xdr:rowOff>101780</xdr:rowOff>
    </xdr:from>
    <xdr:to>
      <xdr:col>7</xdr:col>
      <xdr:colOff>519936</xdr:colOff>
      <xdr:row>80</xdr:row>
      <xdr:rowOff>137204</xdr:rowOff>
    </xdr:to>
    <xdr:pic>
      <xdr:nvPicPr>
        <xdr:cNvPr id="29" name="Picture 28">
          <a:extLst>
            <a:ext uri="{FF2B5EF4-FFF2-40B4-BE49-F238E27FC236}">
              <a16:creationId xmlns:a16="http://schemas.microsoft.com/office/drawing/2014/main" id="{00000000-0008-0000-0500-00001D00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3962" y="22548123"/>
          <a:ext cx="363810" cy="356190"/>
        </a:xfrm>
        <a:prstGeom prst="rect">
          <a:avLst/>
        </a:prstGeom>
      </xdr:spPr>
    </xdr:pic>
    <xdr:clientData/>
  </xdr:twoCellAnchor>
  <xdr:twoCellAnchor editAs="oneCell">
    <xdr:from>
      <xdr:col>7</xdr:col>
      <xdr:colOff>137711</xdr:colOff>
      <xdr:row>65</xdr:row>
      <xdr:rowOff>175111</xdr:rowOff>
    </xdr:from>
    <xdr:to>
      <xdr:col>7</xdr:col>
      <xdr:colOff>519301</xdr:colOff>
      <xdr:row>66</xdr:row>
      <xdr:rowOff>214345</xdr:rowOff>
    </xdr:to>
    <xdr:pic>
      <xdr:nvPicPr>
        <xdr:cNvPr id="30" name="Picture 29">
          <a:extLst>
            <a:ext uri="{FF2B5EF4-FFF2-40B4-BE49-F238E27FC236}">
              <a16:creationId xmlns:a16="http://schemas.microsoft.com/office/drawing/2014/main" id="{00000000-0008-0000-0500-00001E000000}"/>
            </a:ext>
          </a:extLst>
        </xdr:cNvPr>
        <xdr:cNvPicPr>
          <a:picLocks/>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4597" y="20095968"/>
          <a:ext cx="362540" cy="353650"/>
        </a:xfrm>
        <a:prstGeom prst="rect">
          <a:avLst/>
        </a:prstGeom>
      </xdr:spPr>
    </xdr:pic>
    <xdr:clientData/>
  </xdr:twoCellAnchor>
  <xdr:twoCellAnchor editAs="oneCell">
    <xdr:from>
      <xdr:col>7</xdr:col>
      <xdr:colOff>137076</xdr:colOff>
      <xdr:row>81</xdr:row>
      <xdr:rowOff>39757</xdr:rowOff>
    </xdr:from>
    <xdr:to>
      <xdr:col>7</xdr:col>
      <xdr:colOff>519936</xdr:colOff>
      <xdr:row>81</xdr:row>
      <xdr:rowOff>402297</xdr:rowOff>
    </xdr:to>
    <xdr:pic>
      <xdr:nvPicPr>
        <xdr:cNvPr id="31" name="Picture 30">
          <a:extLst>
            <a:ext uri="{FF2B5EF4-FFF2-40B4-BE49-F238E27FC236}">
              <a16:creationId xmlns:a16="http://schemas.microsoft.com/office/drawing/2014/main" id="{00000000-0008-0000-0500-00001F000000}"/>
            </a:ext>
          </a:extLst>
        </xdr:cNvPr>
        <xdr:cNvPicPr>
          <a:picLocks/>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3962" y="23117471"/>
          <a:ext cx="363810" cy="361270"/>
        </a:xfrm>
        <a:prstGeom prst="rect">
          <a:avLst/>
        </a:prstGeom>
      </xdr:spPr>
    </xdr:pic>
    <xdr:clientData/>
  </xdr:twoCellAnchor>
  <xdr:twoCellAnchor editAs="oneCell">
    <xdr:from>
      <xdr:col>7</xdr:col>
      <xdr:colOff>137076</xdr:colOff>
      <xdr:row>12</xdr:row>
      <xdr:rowOff>136755</xdr:rowOff>
    </xdr:from>
    <xdr:to>
      <xdr:col>7</xdr:col>
      <xdr:colOff>519936</xdr:colOff>
      <xdr:row>13</xdr:row>
      <xdr:rowOff>175989</xdr:rowOff>
    </xdr:to>
    <xdr:pic>
      <xdr:nvPicPr>
        <xdr:cNvPr id="54" name="Picture 53">
          <a:extLst>
            <a:ext uri="{FF2B5EF4-FFF2-40B4-BE49-F238E27FC236}">
              <a16:creationId xmlns:a16="http://schemas.microsoft.com/office/drawing/2014/main" id="{00000000-0008-0000-0500-00003600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3962" y="4828498"/>
          <a:ext cx="363810" cy="353650"/>
        </a:xfrm>
        <a:prstGeom prst="rect">
          <a:avLst/>
        </a:prstGeom>
      </xdr:spPr>
    </xdr:pic>
    <xdr:clientData/>
  </xdr:twoCellAnchor>
  <xdr:twoCellAnchor editAs="oneCell">
    <xdr:from>
      <xdr:col>7</xdr:col>
      <xdr:colOff>137076</xdr:colOff>
      <xdr:row>10</xdr:row>
      <xdr:rowOff>101789</xdr:rowOff>
    </xdr:from>
    <xdr:to>
      <xdr:col>7</xdr:col>
      <xdr:colOff>519936</xdr:colOff>
      <xdr:row>11</xdr:row>
      <xdr:rowOff>137213</xdr:rowOff>
    </xdr:to>
    <xdr:pic>
      <xdr:nvPicPr>
        <xdr:cNvPr id="55" name="Picture 54">
          <a:extLst>
            <a:ext uri="{FF2B5EF4-FFF2-40B4-BE49-F238E27FC236}">
              <a16:creationId xmlns:a16="http://schemas.microsoft.com/office/drawing/2014/main" id="{00000000-0008-0000-0500-00003700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3962" y="4162160"/>
          <a:ext cx="363810" cy="356190"/>
        </a:xfrm>
        <a:prstGeom prst="rect">
          <a:avLst/>
        </a:prstGeom>
      </xdr:spPr>
    </xdr:pic>
    <xdr:clientData/>
  </xdr:twoCellAnchor>
  <xdr:twoCellAnchor editAs="oneCell">
    <xdr:from>
      <xdr:col>7</xdr:col>
      <xdr:colOff>137076</xdr:colOff>
      <xdr:row>7</xdr:row>
      <xdr:rowOff>61879</xdr:rowOff>
    </xdr:from>
    <xdr:to>
      <xdr:col>7</xdr:col>
      <xdr:colOff>519936</xdr:colOff>
      <xdr:row>8</xdr:row>
      <xdr:rowOff>96033</xdr:rowOff>
    </xdr:to>
    <xdr:pic>
      <xdr:nvPicPr>
        <xdr:cNvPr id="56" name="Picture 55">
          <a:extLst>
            <a:ext uri="{FF2B5EF4-FFF2-40B4-BE49-F238E27FC236}">
              <a16:creationId xmlns:a16="http://schemas.microsoft.com/office/drawing/2014/main" id="{00000000-0008-0000-0500-00003800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3962" y="3175193"/>
          <a:ext cx="363810" cy="354920"/>
        </a:xfrm>
        <a:prstGeom prst="rect">
          <a:avLst/>
        </a:prstGeom>
      </xdr:spPr>
    </xdr:pic>
    <xdr:clientData/>
  </xdr:twoCellAnchor>
  <xdr:twoCellAnchor editAs="oneCell">
    <xdr:from>
      <xdr:col>7</xdr:col>
      <xdr:colOff>140886</xdr:colOff>
      <xdr:row>5</xdr:row>
      <xdr:rowOff>176329</xdr:rowOff>
    </xdr:from>
    <xdr:to>
      <xdr:col>7</xdr:col>
      <xdr:colOff>497076</xdr:colOff>
      <xdr:row>5</xdr:row>
      <xdr:rowOff>535059</xdr:rowOff>
    </xdr:to>
    <xdr:pic>
      <xdr:nvPicPr>
        <xdr:cNvPr id="58" name="Picture 57">
          <a:extLst>
            <a:ext uri="{FF2B5EF4-FFF2-40B4-BE49-F238E27FC236}">
              <a16:creationId xmlns:a16="http://schemas.microsoft.com/office/drawing/2014/main" id="{00000000-0008-0000-0500-00003A000000}"/>
            </a:ext>
          </a:extLst>
        </xdr:cNvPr>
        <xdr:cNvPicPr>
          <a:picLocks/>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7772" y="2320815"/>
          <a:ext cx="356190" cy="358730"/>
        </a:xfrm>
        <a:prstGeom prst="rect">
          <a:avLst/>
        </a:prstGeom>
      </xdr:spPr>
    </xdr:pic>
    <xdr:clientData/>
  </xdr:twoCellAnchor>
  <xdr:twoCellAnchor editAs="oneCell">
    <xdr:from>
      <xdr:col>7</xdr:col>
      <xdr:colOff>137076</xdr:colOff>
      <xdr:row>14</xdr:row>
      <xdr:rowOff>134787</xdr:rowOff>
    </xdr:from>
    <xdr:to>
      <xdr:col>7</xdr:col>
      <xdr:colOff>519936</xdr:colOff>
      <xdr:row>15</xdr:row>
      <xdr:rowOff>177831</xdr:rowOff>
    </xdr:to>
    <xdr:pic>
      <xdr:nvPicPr>
        <xdr:cNvPr id="61" name="Picture 60">
          <a:extLst>
            <a:ext uri="{FF2B5EF4-FFF2-40B4-BE49-F238E27FC236}">
              <a16:creationId xmlns:a16="http://schemas.microsoft.com/office/drawing/2014/main" id="{00000000-0008-0000-0500-00003D000000}"/>
            </a:ext>
          </a:extLst>
        </xdr:cNvPr>
        <xdr:cNvPicPr>
          <a:picLocks/>
        </xdr:cNvPicPr>
      </xdr:nvPicPr>
      <xdr:blipFill>
        <a:blip xmlns:r="http://schemas.openxmlformats.org/officeDocument/2006/relationships" r:embed="rId21" cstate="print">
          <a:extLst>
            <a:ext uri="{BEBA8EAE-BF5A-486C-A8C5-ECC9F3942E4B}">
              <a14:imgProps xmlns:a14="http://schemas.microsoft.com/office/drawing/2010/main">
                <a14:imgLayer r:embed="rId2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3962" y="5457901"/>
          <a:ext cx="363810" cy="362540"/>
        </a:xfrm>
        <a:prstGeom prst="rect">
          <a:avLst/>
        </a:prstGeom>
      </xdr:spPr>
    </xdr:pic>
    <xdr:clientData/>
  </xdr:twoCellAnchor>
  <xdr:twoCellAnchor editAs="oneCell">
    <xdr:from>
      <xdr:col>7</xdr:col>
      <xdr:colOff>137711</xdr:colOff>
      <xdr:row>18</xdr:row>
      <xdr:rowOff>96232</xdr:rowOff>
    </xdr:from>
    <xdr:to>
      <xdr:col>7</xdr:col>
      <xdr:colOff>519301</xdr:colOff>
      <xdr:row>19</xdr:row>
      <xdr:rowOff>139276</xdr:rowOff>
    </xdr:to>
    <xdr:pic>
      <xdr:nvPicPr>
        <xdr:cNvPr id="62" name="Picture 61">
          <a:extLst>
            <a:ext uri="{FF2B5EF4-FFF2-40B4-BE49-F238E27FC236}">
              <a16:creationId xmlns:a16="http://schemas.microsoft.com/office/drawing/2014/main" id="{00000000-0008-0000-0500-00003E000000}"/>
            </a:ext>
          </a:extLst>
        </xdr:cNvPr>
        <xdr:cNvPicPr>
          <a:picLocks/>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4597" y="6682089"/>
          <a:ext cx="362540" cy="362540"/>
        </a:xfrm>
        <a:prstGeom prst="rect">
          <a:avLst/>
        </a:prstGeom>
      </xdr:spPr>
    </xdr:pic>
    <xdr:clientData/>
  </xdr:twoCellAnchor>
  <xdr:twoCellAnchor editAs="oneCell">
    <xdr:from>
      <xdr:col>7</xdr:col>
      <xdr:colOff>137711</xdr:colOff>
      <xdr:row>16</xdr:row>
      <xdr:rowOff>96430</xdr:rowOff>
    </xdr:from>
    <xdr:to>
      <xdr:col>7</xdr:col>
      <xdr:colOff>519301</xdr:colOff>
      <xdr:row>17</xdr:row>
      <xdr:rowOff>139475</xdr:rowOff>
    </xdr:to>
    <xdr:pic>
      <xdr:nvPicPr>
        <xdr:cNvPr id="63" name="Picture 62">
          <a:extLst>
            <a:ext uri="{FF2B5EF4-FFF2-40B4-BE49-F238E27FC236}">
              <a16:creationId xmlns:a16="http://schemas.microsoft.com/office/drawing/2014/main" id="{00000000-0008-0000-0500-00003F000000}"/>
            </a:ext>
          </a:extLst>
        </xdr:cNvPr>
        <xdr:cNvPicPr>
          <a:picLocks/>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4597" y="6050916"/>
          <a:ext cx="362540" cy="362540"/>
        </a:xfrm>
        <a:prstGeom prst="rect">
          <a:avLst/>
        </a:prstGeom>
      </xdr:spPr>
    </xdr:pic>
    <xdr:clientData/>
  </xdr:twoCellAnchor>
  <xdr:twoCellAnchor editAs="oneCell">
    <xdr:from>
      <xdr:col>7</xdr:col>
      <xdr:colOff>140886</xdr:colOff>
      <xdr:row>20</xdr:row>
      <xdr:rowOff>78251</xdr:rowOff>
    </xdr:from>
    <xdr:to>
      <xdr:col>7</xdr:col>
      <xdr:colOff>497076</xdr:colOff>
      <xdr:row>21</xdr:row>
      <xdr:rowOff>137806</xdr:rowOff>
    </xdr:to>
    <xdr:pic>
      <xdr:nvPicPr>
        <xdr:cNvPr id="64" name="Picture 63">
          <a:extLst>
            <a:ext uri="{FF2B5EF4-FFF2-40B4-BE49-F238E27FC236}">
              <a16:creationId xmlns:a16="http://schemas.microsoft.com/office/drawing/2014/main" id="{00000000-0008-0000-0500-00004000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7772" y="7295480"/>
          <a:ext cx="356190" cy="363810"/>
        </a:xfrm>
        <a:prstGeom prst="rect">
          <a:avLst/>
        </a:prstGeom>
      </xdr:spPr>
    </xdr:pic>
    <xdr:clientData/>
  </xdr:twoCellAnchor>
  <xdr:twoCellAnchor editAs="oneCell">
    <xdr:from>
      <xdr:col>7</xdr:col>
      <xdr:colOff>137711</xdr:colOff>
      <xdr:row>22</xdr:row>
      <xdr:rowOff>99641</xdr:rowOff>
    </xdr:from>
    <xdr:to>
      <xdr:col>7</xdr:col>
      <xdr:colOff>519301</xdr:colOff>
      <xdr:row>23</xdr:row>
      <xdr:rowOff>138875</xdr:rowOff>
    </xdr:to>
    <xdr:pic>
      <xdr:nvPicPr>
        <xdr:cNvPr id="65" name="Picture 64">
          <a:extLst>
            <a:ext uri="{FF2B5EF4-FFF2-40B4-BE49-F238E27FC236}">
              <a16:creationId xmlns:a16="http://schemas.microsoft.com/office/drawing/2014/main" id="{00000000-0008-0000-0500-000041000000}"/>
            </a:ext>
          </a:extLst>
        </xdr:cNvPr>
        <xdr:cNvPicPr>
          <a:picLocks/>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4597" y="7948241"/>
          <a:ext cx="362540" cy="353650"/>
        </a:xfrm>
        <a:prstGeom prst="rect">
          <a:avLst/>
        </a:prstGeom>
      </xdr:spPr>
    </xdr:pic>
    <xdr:clientData/>
  </xdr:twoCellAnchor>
  <xdr:twoCellAnchor editAs="oneCell">
    <xdr:from>
      <xdr:col>7</xdr:col>
      <xdr:colOff>137711</xdr:colOff>
      <xdr:row>28</xdr:row>
      <xdr:rowOff>138414</xdr:rowOff>
    </xdr:from>
    <xdr:to>
      <xdr:col>7</xdr:col>
      <xdr:colOff>519301</xdr:colOff>
      <xdr:row>29</xdr:row>
      <xdr:rowOff>172568</xdr:rowOff>
    </xdr:to>
    <xdr:pic>
      <xdr:nvPicPr>
        <xdr:cNvPr id="66" name="Picture 65">
          <a:extLst>
            <a:ext uri="{FF2B5EF4-FFF2-40B4-BE49-F238E27FC236}">
              <a16:creationId xmlns:a16="http://schemas.microsoft.com/office/drawing/2014/main" id="{00000000-0008-0000-0500-000042000000}"/>
            </a:ext>
          </a:extLst>
        </xdr:cNvPr>
        <xdr:cNvPicPr>
          <a:picLocks/>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4597" y="9881128"/>
          <a:ext cx="362540" cy="354920"/>
        </a:xfrm>
        <a:prstGeom prst="rect">
          <a:avLst/>
        </a:prstGeom>
      </xdr:spPr>
    </xdr:pic>
    <xdr:clientData/>
  </xdr:twoCellAnchor>
  <xdr:twoCellAnchor editAs="oneCell">
    <xdr:from>
      <xdr:col>7</xdr:col>
      <xdr:colOff>137076</xdr:colOff>
      <xdr:row>26</xdr:row>
      <xdr:rowOff>137342</xdr:rowOff>
    </xdr:from>
    <xdr:to>
      <xdr:col>7</xdr:col>
      <xdr:colOff>519936</xdr:colOff>
      <xdr:row>27</xdr:row>
      <xdr:rowOff>176576</xdr:rowOff>
    </xdr:to>
    <xdr:pic>
      <xdr:nvPicPr>
        <xdr:cNvPr id="67" name="Picture 66">
          <a:extLst>
            <a:ext uri="{FF2B5EF4-FFF2-40B4-BE49-F238E27FC236}">
              <a16:creationId xmlns:a16="http://schemas.microsoft.com/office/drawing/2014/main" id="{00000000-0008-0000-0500-00004300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3962" y="9248685"/>
          <a:ext cx="363810" cy="353650"/>
        </a:xfrm>
        <a:prstGeom prst="rect">
          <a:avLst/>
        </a:prstGeom>
      </xdr:spPr>
    </xdr:pic>
    <xdr:clientData/>
  </xdr:twoCellAnchor>
  <xdr:twoCellAnchor editAs="oneCell">
    <xdr:from>
      <xdr:col>7</xdr:col>
      <xdr:colOff>137711</xdr:colOff>
      <xdr:row>30</xdr:row>
      <xdr:rowOff>177583</xdr:rowOff>
    </xdr:from>
    <xdr:to>
      <xdr:col>7</xdr:col>
      <xdr:colOff>519301</xdr:colOff>
      <xdr:row>31</xdr:row>
      <xdr:rowOff>213008</xdr:rowOff>
    </xdr:to>
    <xdr:pic>
      <xdr:nvPicPr>
        <xdr:cNvPr id="68" name="Picture 67">
          <a:extLst>
            <a:ext uri="{FF2B5EF4-FFF2-40B4-BE49-F238E27FC236}">
              <a16:creationId xmlns:a16="http://schemas.microsoft.com/office/drawing/2014/main" id="{00000000-0008-0000-0500-000044000000}"/>
            </a:ext>
          </a:extLst>
        </xdr:cNvPr>
        <xdr:cNvPicPr>
          <a:picLocks/>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4597" y="10551669"/>
          <a:ext cx="362540" cy="356190"/>
        </a:xfrm>
        <a:prstGeom prst="rect">
          <a:avLst/>
        </a:prstGeom>
      </xdr:spPr>
    </xdr:pic>
    <xdr:clientData/>
  </xdr:twoCellAnchor>
  <xdr:twoCellAnchor editAs="oneCell">
    <xdr:from>
      <xdr:col>7</xdr:col>
      <xdr:colOff>140886</xdr:colOff>
      <xdr:row>38</xdr:row>
      <xdr:rowOff>136744</xdr:rowOff>
    </xdr:from>
    <xdr:to>
      <xdr:col>7</xdr:col>
      <xdr:colOff>497076</xdr:colOff>
      <xdr:row>39</xdr:row>
      <xdr:rowOff>175978</xdr:rowOff>
    </xdr:to>
    <xdr:pic>
      <xdr:nvPicPr>
        <xdr:cNvPr id="69" name="Picture 68">
          <a:extLst>
            <a:ext uri="{FF2B5EF4-FFF2-40B4-BE49-F238E27FC236}">
              <a16:creationId xmlns:a16="http://schemas.microsoft.com/office/drawing/2014/main" id="{00000000-0008-0000-0500-000045000000}"/>
            </a:ext>
          </a:extLst>
        </xdr:cNvPr>
        <xdr:cNvPicPr>
          <a:picLocks/>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7772" y="11142201"/>
          <a:ext cx="356190" cy="353650"/>
        </a:xfrm>
        <a:prstGeom prst="rect">
          <a:avLst/>
        </a:prstGeom>
      </xdr:spPr>
    </xdr:pic>
    <xdr:clientData/>
  </xdr:twoCellAnchor>
  <xdr:twoCellAnchor editAs="oneCell">
    <xdr:from>
      <xdr:col>7</xdr:col>
      <xdr:colOff>137711</xdr:colOff>
      <xdr:row>24</xdr:row>
      <xdr:rowOff>135001</xdr:rowOff>
    </xdr:from>
    <xdr:to>
      <xdr:col>7</xdr:col>
      <xdr:colOff>519301</xdr:colOff>
      <xdr:row>25</xdr:row>
      <xdr:rowOff>178045</xdr:rowOff>
    </xdr:to>
    <xdr:pic>
      <xdr:nvPicPr>
        <xdr:cNvPr id="70" name="Picture 69">
          <a:extLst>
            <a:ext uri="{FF2B5EF4-FFF2-40B4-BE49-F238E27FC236}">
              <a16:creationId xmlns:a16="http://schemas.microsoft.com/office/drawing/2014/main" id="{00000000-0008-0000-0500-000046000000}"/>
            </a:ext>
          </a:extLst>
        </xdr:cNvPr>
        <xdr:cNvPicPr>
          <a:picLocks/>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4597" y="8614972"/>
          <a:ext cx="362540" cy="362540"/>
        </a:xfrm>
        <a:prstGeom prst="rect">
          <a:avLst/>
        </a:prstGeom>
      </xdr:spPr>
    </xdr:pic>
    <xdr:clientData/>
  </xdr:twoCellAnchor>
  <xdr:twoCellAnchor editAs="oneCell">
    <xdr:from>
      <xdr:col>7</xdr:col>
      <xdr:colOff>137076</xdr:colOff>
      <xdr:row>40</xdr:row>
      <xdr:rowOff>98850</xdr:rowOff>
    </xdr:from>
    <xdr:to>
      <xdr:col>7</xdr:col>
      <xdr:colOff>519936</xdr:colOff>
      <xdr:row>40</xdr:row>
      <xdr:rowOff>492315</xdr:rowOff>
    </xdr:to>
    <xdr:pic>
      <xdr:nvPicPr>
        <xdr:cNvPr id="71" name="Picture 70">
          <a:extLst>
            <a:ext uri="{FF2B5EF4-FFF2-40B4-BE49-F238E27FC236}">
              <a16:creationId xmlns:a16="http://schemas.microsoft.com/office/drawing/2014/main" id="{00000000-0008-0000-0500-000047000000}"/>
            </a:ext>
          </a:extLst>
        </xdr:cNvPr>
        <xdr:cNvPicPr>
          <a:picLocks/>
        </xdr:cNvPicPr>
      </xdr:nvPicPr>
      <xdr:blipFill>
        <a:blip xmlns:r="http://schemas.openxmlformats.org/officeDocument/2006/relationships" r:embed="rId25" cstate="print">
          <a:extLst>
            <a:ext uri="{BEBA8EAE-BF5A-486C-A8C5-ECC9F3942E4B}">
              <a14:imgProps xmlns:a14="http://schemas.microsoft.com/office/drawing/2010/main">
                <a14:imgLayer r:embed="rId2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3962" y="11735679"/>
          <a:ext cx="363810" cy="393465"/>
        </a:xfrm>
        <a:prstGeom prst="rect">
          <a:avLst/>
        </a:prstGeom>
      </xdr:spPr>
    </xdr:pic>
    <xdr:clientData/>
  </xdr:twoCellAnchor>
  <xdr:oneCellAnchor>
    <xdr:from>
      <xdr:col>7</xdr:col>
      <xdr:colOff>137076</xdr:colOff>
      <xdr:row>32</xdr:row>
      <xdr:rowOff>95929</xdr:rowOff>
    </xdr:from>
    <xdr:ext cx="368890" cy="353650"/>
    <xdr:pic>
      <xdr:nvPicPr>
        <xdr:cNvPr id="57" name="Picture 56">
          <a:extLst>
            <a:ext uri="{FF2B5EF4-FFF2-40B4-BE49-F238E27FC236}">
              <a16:creationId xmlns:a16="http://schemas.microsoft.com/office/drawing/2014/main" id="{00000000-0008-0000-0500-000039000000}"/>
            </a:ext>
          </a:extLst>
        </xdr:cNvPr>
        <xdr:cNvPicPr>
          <a:picLocks/>
        </xdr:cNvPicPr>
      </xdr:nvPicPr>
      <xdr:blipFill>
        <a:blip xmlns:r="http://schemas.openxmlformats.org/officeDocument/2006/relationships" r:embed="rId21" cstate="print">
          <a:extLst>
            <a:ext uri="{BEBA8EAE-BF5A-486C-A8C5-ECC9F3942E4B}">
              <a14:imgProps xmlns:a14="http://schemas.microsoft.com/office/drawing/2010/main">
                <a14:imgLayer r:embed="rId2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1422" y="25321939"/>
          <a:ext cx="368890" cy="353650"/>
        </a:xfrm>
        <a:prstGeom prst="rect">
          <a:avLst/>
        </a:prstGeom>
      </xdr:spPr>
    </xdr:pic>
    <xdr:clientData/>
  </xdr:oneCellAnchor>
  <xdr:oneCellAnchor>
    <xdr:from>
      <xdr:col>7</xdr:col>
      <xdr:colOff>137711</xdr:colOff>
      <xdr:row>34</xdr:row>
      <xdr:rowOff>140142</xdr:rowOff>
    </xdr:from>
    <xdr:ext cx="370160" cy="354920"/>
    <xdr:pic>
      <xdr:nvPicPr>
        <xdr:cNvPr id="59" name="Picture 58">
          <a:extLst>
            <a:ext uri="{FF2B5EF4-FFF2-40B4-BE49-F238E27FC236}">
              <a16:creationId xmlns:a16="http://schemas.microsoft.com/office/drawing/2014/main" id="{00000000-0008-0000-0500-00003B000000}"/>
            </a:ext>
          </a:extLst>
        </xdr:cNvPr>
        <xdr:cNvPicPr>
          <a:picLocks/>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2057" y="27351888"/>
          <a:ext cx="370160" cy="354920"/>
        </a:xfrm>
        <a:prstGeom prst="rect">
          <a:avLst/>
        </a:prstGeom>
      </xdr:spPr>
    </xdr:pic>
    <xdr:clientData/>
  </xdr:oneCellAnchor>
  <xdr:oneCellAnchor>
    <xdr:from>
      <xdr:col>7</xdr:col>
      <xdr:colOff>137711</xdr:colOff>
      <xdr:row>36</xdr:row>
      <xdr:rowOff>116677</xdr:rowOff>
    </xdr:from>
    <xdr:ext cx="375240" cy="371430"/>
    <xdr:pic>
      <xdr:nvPicPr>
        <xdr:cNvPr id="60" name="Picture 59">
          <a:extLst>
            <a:ext uri="{FF2B5EF4-FFF2-40B4-BE49-F238E27FC236}">
              <a16:creationId xmlns:a16="http://schemas.microsoft.com/office/drawing/2014/main" id="{00000000-0008-0000-0500-00003C000000}"/>
            </a:ext>
          </a:extLst>
        </xdr:cNvPr>
        <xdr:cNvPicPr>
          <a:picLocks/>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2057" y="29323048"/>
          <a:ext cx="375240" cy="371430"/>
        </a:xfrm>
        <a:prstGeom prst="rect">
          <a:avLst/>
        </a:prstGeom>
      </xdr:spPr>
    </xdr:pic>
    <xdr:clientData/>
  </xdr:oneCellAnchor>
  <xdr:oneCellAnchor>
    <xdr:from>
      <xdr:col>7</xdr:col>
      <xdr:colOff>138346</xdr:colOff>
      <xdr:row>69</xdr:row>
      <xdr:rowOff>100454</xdr:rowOff>
    </xdr:from>
    <xdr:ext cx="377780" cy="354920"/>
    <xdr:pic>
      <xdr:nvPicPr>
        <xdr:cNvPr id="72" name="Picture 71">
          <a:extLst>
            <a:ext uri="{FF2B5EF4-FFF2-40B4-BE49-F238E27FC236}">
              <a16:creationId xmlns:a16="http://schemas.microsoft.com/office/drawing/2014/main" id="{00000000-0008-0000-0500-000048000000}"/>
            </a:ext>
          </a:extLst>
        </xdr:cNvPr>
        <xdr:cNvPicPr>
          <a:picLocks/>
        </xdr:cNvPicPr>
      </xdr:nvPicPr>
      <xdr:blipFill>
        <a:blip xmlns:r="http://schemas.openxmlformats.org/officeDocument/2006/relationships" r:embed="rId27" cstate="print">
          <a:extLst>
            <a:ext uri="{BEBA8EAE-BF5A-486C-A8C5-ECC9F3942E4B}">
              <a14:imgProps xmlns:a14="http://schemas.microsoft.com/office/drawing/2010/main">
                <a14:imgLayer r:embed="rId2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2692" y="32080143"/>
          <a:ext cx="377780" cy="354920"/>
        </a:xfrm>
        <a:prstGeom prst="rect">
          <a:avLst/>
        </a:prstGeom>
      </xdr:spPr>
    </xdr:pic>
    <xdr:clientData/>
  </xdr:oneCellAnchor>
  <xdr:oneCellAnchor>
    <xdr:from>
      <xdr:col>7</xdr:col>
      <xdr:colOff>140886</xdr:colOff>
      <xdr:row>71</xdr:row>
      <xdr:rowOff>113912</xdr:rowOff>
    </xdr:from>
    <xdr:ext cx="358730" cy="378530"/>
    <xdr:pic>
      <xdr:nvPicPr>
        <xdr:cNvPr id="73" name="Picture 72">
          <a:extLst>
            <a:ext uri="{FF2B5EF4-FFF2-40B4-BE49-F238E27FC236}">
              <a16:creationId xmlns:a16="http://schemas.microsoft.com/office/drawing/2014/main" id="{00000000-0008-0000-0500-000049000000}"/>
            </a:ext>
          </a:extLst>
        </xdr:cNvPr>
        <xdr:cNvPicPr>
          <a:picLocks/>
        </xdr:cNvPicPr>
      </xdr:nvPicPr>
      <xdr:blipFill>
        <a:blip xmlns:r="http://schemas.openxmlformats.org/officeDocument/2006/relationships" r:embed="rId29" cstate="print">
          <a:extLst>
            <a:ext uri="{BEBA8EAE-BF5A-486C-A8C5-ECC9F3942E4B}">
              <a14:imgProps xmlns:a14="http://schemas.microsoft.com/office/drawing/2010/main">
                <a14:imgLayer r:embed="rId3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5232" y="34088226"/>
          <a:ext cx="358730" cy="378530"/>
        </a:xfrm>
        <a:prstGeom prst="rect">
          <a:avLst/>
        </a:prstGeom>
      </xdr:spPr>
    </xdr:pic>
    <xdr:clientData/>
  </xdr:oneCellAnchor>
  <xdr:oneCellAnchor>
    <xdr:from>
      <xdr:col>7</xdr:col>
      <xdr:colOff>137711</xdr:colOff>
      <xdr:row>73</xdr:row>
      <xdr:rowOff>174979</xdr:rowOff>
    </xdr:from>
    <xdr:ext cx="384130" cy="369509"/>
    <xdr:pic>
      <xdr:nvPicPr>
        <xdr:cNvPr id="74" name="Picture 73">
          <a:extLst>
            <a:ext uri="{FF2B5EF4-FFF2-40B4-BE49-F238E27FC236}">
              <a16:creationId xmlns:a16="http://schemas.microsoft.com/office/drawing/2014/main" id="{00000000-0008-0000-0500-00004A000000}"/>
            </a:ext>
          </a:extLst>
        </xdr:cNvPr>
        <xdr:cNvPicPr preferRelativeResize="0">
          <a:picLocks/>
        </xdr:cNvPicPr>
      </xdr:nvPicPr>
      <xdr:blipFill>
        <a:blip xmlns:r="http://schemas.openxmlformats.org/officeDocument/2006/relationships" r:embed="rId31" cstate="print">
          <a:extLst>
            <a:ext uri="{BEBA8EAE-BF5A-486C-A8C5-ECC9F3942E4B}">
              <a14:imgProps xmlns:a14="http://schemas.microsoft.com/office/drawing/2010/main">
                <a14:imgLayer r:embed="rId3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52057" y="36770210"/>
          <a:ext cx="384130" cy="369509"/>
        </a:xfrm>
        <a:prstGeom prst="rect">
          <a:avLst/>
        </a:prstGeom>
      </xdr:spPr>
    </xdr:pic>
    <xdr:clientData/>
  </xdr:oneCellAnchor>
  <xdr:oneCellAnchor>
    <xdr:from>
      <xdr:col>7</xdr:col>
      <xdr:colOff>138346</xdr:colOff>
      <xdr:row>69</xdr:row>
      <xdr:rowOff>100454</xdr:rowOff>
    </xdr:from>
    <xdr:ext cx="384130" cy="359274"/>
    <xdr:pic>
      <xdr:nvPicPr>
        <xdr:cNvPr id="76" name="Picture 75">
          <a:extLst>
            <a:ext uri="{FF2B5EF4-FFF2-40B4-BE49-F238E27FC236}">
              <a16:creationId xmlns:a16="http://schemas.microsoft.com/office/drawing/2014/main" id="{00000000-0008-0000-0500-00004C000000}"/>
            </a:ext>
          </a:extLst>
        </xdr:cNvPr>
        <xdr:cNvPicPr>
          <a:picLocks/>
        </xdr:cNvPicPr>
      </xdr:nvPicPr>
      <xdr:blipFill>
        <a:blip xmlns:r="http://schemas.openxmlformats.org/officeDocument/2006/relationships" r:embed="rId27" cstate="print">
          <a:extLst>
            <a:ext uri="{BEBA8EAE-BF5A-486C-A8C5-ECC9F3942E4B}">
              <a14:imgProps xmlns:a14="http://schemas.microsoft.com/office/drawing/2010/main">
                <a14:imgLayer r:embed="rId2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0041806" y="33633534"/>
          <a:ext cx="384130" cy="35927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3</xdr:col>
      <xdr:colOff>833099</xdr:colOff>
      <xdr:row>22</xdr:row>
      <xdr:rowOff>163959</xdr:rowOff>
    </xdr:from>
    <xdr:to>
      <xdr:col>11</xdr:col>
      <xdr:colOff>1412484</xdr:colOff>
      <xdr:row>25</xdr:row>
      <xdr:rowOff>1001486</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972637</xdr:colOff>
      <xdr:row>23</xdr:row>
      <xdr:rowOff>150767</xdr:rowOff>
    </xdr:from>
    <xdr:to>
      <xdr:col>11</xdr:col>
      <xdr:colOff>1415143</xdr:colOff>
      <xdr:row>44</xdr:row>
      <xdr:rowOff>135709</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1809567</xdr:colOff>
      <xdr:row>6</xdr:row>
      <xdr:rowOff>108857</xdr:rowOff>
    </xdr:from>
    <xdr:to>
      <xdr:col>2</xdr:col>
      <xdr:colOff>4595173</xdr:colOff>
      <xdr:row>9</xdr:row>
      <xdr:rowOff>2573131</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2299424" y="1905000"/>
          <a:ext cx="9826668" cy="71015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3147060</xdr:colOff>
          <xdr:row>4</xdr:row>
          <xdr:rowOff>7620</xdr:rowOff>
        </xdr:from>
        <xdr:to>
          <xdr:col>11</xdr:col>
          <xdr:colOff>38100</xdr:colOff>
          <xdr:row>4</xdr:row>
          <xdr:rowOff>365760</xdr:rowOff>
        </xdr:to>
        <xdr:sp macro="" textlink="">
          <xdr:nvSpPr>
            <xdr:cNvPr id="45057" name="Group Box 1" hidden="1">
              <a:extLst>
                <a:ext uri="{63B3BB69-23CF-44E3-9099-C40C66FF867C}">
                  <a14:compatExt spid="_x0000_s45057"/>
                </a:ext>
                <a:ext uri="{FF2B5EF4-FFF2-40B4-BE49-F238E27FC236}">
                  <a16:creationId xmlns:a16="http://schemas.microsoft.com/office/drawing/2014/main" id="{00000000-0008-0000-0900-000001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29</xdr:row>
          <xdr:rowOff>15240</xdr:rowOff>
        </xdr:from>
        <xdr:to>
          <xdr:col>11</xdr:col>
          <xdr:colOff>15240</xdr:colOff>
          <xdr:row>29</xdr:row>
          <xdr:rowOff>365760</xdr:rowOff>
        </xdr:to>
        <xdr:sp macro="" textlink="">
          <xdr:nvSpPr>
            <xdr:cNvPr id="45058" name="Group Box 2" hidden="1">
              <a:extLst>
                <a:ext uri="{63B3BB69-23CF-44E3-9099-C40C66FF867C}">
                  <a14:compatExt spid="_x0000_s45058"/>
                </a:ext>
                <a:ext uri="{FF2B5EF4-FFF2-40B4-BE49-F238E27FC236}">
                  <a16:creationId xmlns:a16="http://schemas.microsoft.com/office/drawing/2014/main" id="{00000000-0008-0000-0900-000002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11</xdr:col>
          <xdr:colOff>30480</xdr:colOff>
          <xdr:row>32</xdr:row>
          <xdr:rowOff>182880</xdr:rowOff>
        </xdr:to>
        <xdr:sp macro="" textlink="">
          <xdr:nvSpPr>
            <xdr:cNvPr id="45059" name="Group Box 3" hidden="1">
              <a:extLst>
                <a:ext uri="{63B3BB69-23CF-44E3-9099-C40C66FF867C}">
                  <a14:compatExt spid="_x0000_s45059"/>
                </a:ext>
                <a:ext uri="{FF2B5EF4-FFF2-40B4-BE49-F238E27FC236}">
                  <a16:creationId xmlns:a16="http://schemas.microsoft.com/office/drawing/2014/main" id="{00000000-0008-0000-0900-000003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30480</xdr:colOff>
          <xdr:row>32</xdr:row>
          <xdr:rowOff>182880</xdr:rowOff>
        </xdr:to>
        <xdr:sp macro="" textlink="">
          <xdr:nvSpPr>
            <xdr:cNvPr id="45060" name="Group Box 4" hidden="1">
              <a:extLst>
                <a:ext uri="{63B3BB69-23CF-44E3-9099-C40C66FF867C}">
                  <a14:compatExt spid="_x0000_s45060"/>
                </a:ext>
                <a:ext uri="{FF2B5EF4-FFF2-40B4-BE49-F238E27FC236}">
                  <a16:creationId xmlns:a16="http://schemas.microsoft.com/office/drawing/2014/main" id="{00000000-0008-0000-0900-000004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53340</xdr:colOff>
          <xdr:row>32</xdr:row>
          <xdr:rowOff>182880</xdr:rowOff>
        </xdr:to>
        <xdr:sp macro="" textlink="">
          <xdr:nvSpPr>
            <xdr:cNvPr id="45061" name="Group Box 5" hidden="1">
              <a:extLst>
                <a:ext uri="{63B3BB69-23CF-44E3-9099-C40C66FF867C}">
                  <a14:compatExt spid="_x0000_s45061"/>
                </a:ext>
                <a:ext uri="{FF2B5EF4-FFF2-40B4-BE49-F238E27FC236}">
                  <a16:creationId xmlns:a16="http://schemas.microsoft.com/office/drawing/2014/main" id="{00000000-0008-0000-0900-000005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38100</xdr:colOff>
          <xdr:row>32</xdr:row>
          <xdr:rowOff>182880</xdr:rowOff>
        </xdr:to>
        <xdr:sp macro="" textlink="">
          <xdr:nvSpPr>
            <xdr:cNvPr id="45062" name="Group Box 6" hidden="1">
              <a:extLst>
                <a:ext uri="{63B3BB69-23CF-44E3-9099-C40C66FF867C}">
                  <a14:compatExt spid="_x0000_s45062"/>
                </a:ext>
                <a:ext uri="{FF2B5EF4-FFF2-40B4-BE49-F238E27FC236}">
                  <a16:creationId xmlns:a16="http://schemas.microsoft.com/office/drawing/2014/main" id="{00000000-0008-0000-0900-000006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11</xdr:col>
          <xdr:colOff>7620</xdr:colOff>
          <xdr:row>33</xdr:row>
          <xdr:rowOff>60960</xdr:rowOff>
        </xdr:to>
        <xdr:sp macro="" textlink="">
          <xdr:nvSpPr>
            <xdr:cNvPr id="45063" name="Group Box 7" hidden="1">
              <a:extLst>
                <a:ext uri="{63B3BB69-23CF-44E3-9099-C40C66FF867C}">
                  <a14:compatExt spid="_x0000_s45063"/>
                </a:ext>
                <a:ext uri="{FF2B5EF4-FFF2-40B4-BE49-F238E27FC236}">
                  <a16:creationId xmlns:a16="http://schemas.microsoft.com/office/drawing/2014/main" id="{00000000-0008-0000-0900-000007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31</xdr:row>
          <xdr:rowOff>0</xdr:rowOff>
        </xdr:from>
        <xdr:to>
          <xdr:col>11</xdr:col>
          <xdr:colOff>15240</xdr:colOff>
          <xdr:row>32</xdr:row>
          <xdr:rowOff>182880</xdr:rowOff>
        </xdr:to>
        <xdr:sp macro="" textlink="">
          <xdr:nvSpPr>
            <xdr:cNvPr id="45064" name="Group Box 8" hidden="1">
              <a:extLst>
                <a:ext uri="{63B3BB69-23CF-44E3-9099-C40C66FF867C}">
                  <a14:compatExt spid="_x0000_s45064"/>
                </a:ext>
                <a:ext uri="{FF2B5EF4-FFF2-40B4-BE49-F238E27FC236}">
                  <a16:creationId xmlns:a16="http://schemas.microsoft.com/office/drawing/2014/main" id="{00000000-0008-0000-0900-000008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30480</xdr:colOff>
          <xdr:row>32</xdr:row>
          <xdr:rowOff>182880</xdr:rowOff>
        </xdr:to>
        <xdr:sp macro="" textlink="">
          <xdr:nvSpPr>
            <xdr:cNvPr id="45065" name="Group Box 9" hidden="1">
              <a:extLst>
                <a:ext uri="{63B3BB69-23CF-44E3-9099-C40C66FF867C}">
                  <a14:compatExt spid="_x0000_s45065"/>
                </a:ext>
                <a:ext uri="{FF2B5EF4-FFF2-40B4-BE49-F238E27FC236}">
                  <a16:creationId xmlns:a16="http://schemas.microsoft.com/office/drawing/2014/main" id="{00000000-0008-0000-0900-000009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53340</xdr:colOff>
          <xdr:row>32</xdr:row>
          <xdr:rowOff>182880</xdr:rowOff>
        </xdr:to>
        <xdr:sp macro="" textlink="">
          <xdr:nvSpPr>
            <xdr:cNvPr id="45066" name="Group Box 10" hidden="1">
              <a:extLst>
                <a:ext uri="{63B3BB69-23CF-44E3-9099-C40C66FF867C}">
                  <a14:compatExt spid="_x0000_s45066"/>
                </a:ext>
                <a:ext uri="{FF2B5EF4-FFF2-40B4-BE49-F238E27FC236}">
                  <a16:creationId xmlns:a16="http://schemas.microsoft.com/office/drawing/2014/main" id="{00000000-0008-0000-0900-00000A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30480</xdr:colOff>
          <xdr:row>32</xdr:row>
          <xdr:rowOff>182880</xdr:rowOff>
        </xdr:to>
        <xdr:sp macro="" textlink="">
          <xdr:nvSpPr>
            <xdr:cNvPr id="45067" name="Group Box 11" hidden="1">
              <a:extLst>
                <a:ext uri="{63B3BB69-23CF-44E3-9099-C40C66FF867C}">
                  <a14:compatExt spid="_x0000_s45067"/>
                </a:ext>
                <a:ext uri="{FF2B5EF4-FFF2-40B4-BE49-F238E27FC236}">
                  <a16:creationId xmlns:a16="http://schemas.microsoft.com/office/drawing/2014/main" id="{00000000-0008-0000-0900-00000B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38100</xdr:colOff>
          <xdr:row>32</xdr:row>
          <xdr:rowOff>182880</xdr:rowOff>
        </xdr:to>
        <xdr:sp macro="" textlink="">
          <xdr:nvSpPr>
            <xdr:cNvPr id="45068" name="Group Box 12" hidden="1">
              <a:extLst>
                <a:ext uri="{63B3BB69-23CF-44E3-9099-C40C66FF867C}">
                  <a14:compatExt spid="_x0000_s45068"/>
                </a:ext>
                <a:ext uri="{FF2B5EF4-FFF2-40B4-BE49-F238E27FC236}">
                  <a16:creationId xmlns:a16="http://schemas.microsoft.com/office/drawing/2014/main" id="{00000000-0008-0000-0900-00000C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53340</xdr:colOff>
          <xdr:row>32</xdr:row>
          <xdr:rowOff>182880</xdr:rowOff>
        </xdr:to>
        <xdr:sp macro="" textlink="">
          <xdr:nvSpPr>
            <xdr:cNvPr id="45069" name="Group Box 13" hidden="1">
              <a:extLst>
                <a:ext uri="{63B3BB69-23CF-44E3-9099-C40C66FF867C}">
                  <a14:compatExt spid="_x0000_s45069"/>
                </a:ext>
                <a:ext uri="{FF2B5EF4-FFF2-40B4-BE49-F238E27FC236}">
                  <a16:creationId xmlns:a16="http://schemas.microsoft.com/office/drawing/2014/main" id="{00000000-0008-0000-0900-00000D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30480</xdr:colOff>
          <xdr:row>32</xdr:row>
          <xdr:rowOff>182880</xdr:rowOff>
        </xdr:to>
        <xdr:sp macro="" textlink="">
          <xdr:nvSpPr>
            <xdr:cNvPr id="45070" name="Group Box 14" hidden="1">
              <a:extLst>
                <a:ext uri="{63B3BB69-23CF-44E3-9099-C40C66FF867C}">
                  <a14:compatExt spid="_x0000_s45070"/>
                </a:ext>
                <a:ext uri="{FF2B5EF4-FFF2-40B4-BE49-F238E27FC236}">
                  <a16:creationId xmlns:a16="http://schemas.microsoft.com/office/drawing/2014/main" id="{00000000-0008-0000-0900-00000E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11</xdr:col>
          <xdr:colOff>7620</xdr:colOff>
          <xdr:row>33</xdr:row>
          <xdr:rowOff>60960</xdr:rowOff>
        </xdr:to>
        <xdr:sp macro="" textlink="">
          <xdr:nvSpPr>
            <xdr:cNvPr id="45071" name="Group Box 15" hidden="1">
              <a:extLst>
                <a:ext uri="{63B3BB69-23CF-44E3-9099-C40C66FF867C}">
                  <a14:compatExt spid="_x0000_s45071"/>
                </a:ext>
                <a:ext uri="{FF2B5EF4-FFF2-40B4-BE49-F238E27FC236}">
                  <a16:creationId xmlns:a16="http://schemas.microsoft.com/office/drawing/2014/main" id="{00000000-0008-0000-0900-00000F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38100</xdr:colOff>
          <xdr:row>32</xdr:row>
          <xdr:rowOff>182880</xdr:rowOff>
        </xdr:to>
        <xdr:sp macro="" textlink="">
          <xdr:nvSpPr>
            <xdr:cNvPr id="45072" name="Group Box 16" hidden="1">
              <a:extLst>
                <a:ext uri="{63B3BB69-23CF-44E3-9099-C40C66FF867C}">
                  <a14:compatExt spid="_x0000_s45072"/>
                </a:ext>
                <a:ext uri="{FF2B5EF4-FFF2-40B4-BE49-F238E27FC236}">
                  <a16:creationId xmlns:a16="http://schemas.microsoft.com/office/drawing/2014/main" id="{00000000-0008-0000-0900-000010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53340</xdr:colOff>
          <xdr:row>32</xdr:row>
          <xdr:rowOff>182880</xdr:rowOff>
        </xdr:to>
        <xdr:sp macro="" textlink="">
          <xdr:nvSpPr>
            <xdr:cNvPr id="45073" name="Group Box 17" hidden="1">
              <a:extLst>
                <a:ext uri="{63B3BB69-23CF-44E3-9099-C40C66FF867C}">
                  <a14:compatExt spid="_x0000_s45073"/>
                </a:ext>
                <a:ext uri="{FF2B5EF4-FFF2-40B4-BE49-F238E27FC236}">
                  <a16:creationId xmlns:a16="http://schemas.microsoft.com/office/drawing/2014/main" id="{00000000-0008-0000-0900-000011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30480</xdr:colOff>
          <xdr:row>32</xdr:row>
          <xdr:rowOff>182880</xdr:rowOff>
        </xdr:to>
        <xdr:sp macro="" textlink="">
          <xdr:nvSpPr>
            <xdr:cNvPr id="45074" name="Group Box 18" hidden="1">
              <a:extLst>
                <a:ext uri="{63B3BB69-23CF-44E3-9099-C40C66FF867C}">
                  <a14:compatExt spid="_x0000_s45074"/>
                </a:ext>
                <a:ext uri="{FF2B5EF4-FFF2-40B4-BE49-F238E27FC236}">
                  <a16:creationId xmlns:a16="http://schemas.microsoft.com/office/drawing/2014/main" id="{00000000-0008-0000-0900-000012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11</xdr:col>
          <xdr:colOff>7620</xdr:colOff>
          <xdr:row>33</xdr:row>
          <xdr:rowOff>60960</xdr:rowOff>
        </xdr:to>
        <xdr:sp macro="" textlink="">
          <xdr:nvSpPr>
            <xdr:cNvPr id="45075" name="Group Box 19" hidden="1">
              <a:extLst>
                <a:ext uri="{63B3BB69-23CF-44E3-9099-C40C66FF867C}">
                  <a14:compatExt spid="_x0000_s45075"/>
                </a:ext>
                <a:ext uri="{FF2B5EF4-FFF2-40B4-BE49-F238E27FC236}">
                  <a16:creationId xmlns:a16="http://schemas.microsoft.com/office/drawing/2014/main" id="{00000000-0008-0000-0900-000013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38100</xdr:colOff>
          <xdr:row>32</xdr:row>
          <xdr:rowOff>182880</xdr:rowOff>
        </xdr:to>
        <xdr:sp macro="" textlink="">
          <xdr:nvSpPr>
            <xdr:cNvPr id="45076" name="Group Box 20" hidden="1">
              <a:extLst>
                <a:ext uri="{63B3BB69-23CF-44E3-9099-C40C66FF867C}">
                  <a14:compatExt spid="_x0000_s45076"/>
                </a:ext>
                <a:ext uri="{FF2B5EF4-FFF2-40B4-BE49-F238E27FC236}">
                  <a16:creationId xmlns:a16="http://schemas.microsoft.com/office/drawing/2014/main" id="{00000000-0008-0000-0900-000014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53340</xdr:colOff>
          <xdr:row>32</xdr:row>
          <xdr:rowOff>182880</xdr:rowOff>
        </xdr:to>
        <xdr:sp macro="" textlink="">
          <xdr:nvSpPr>
            <xdr:cNvPr id="45077" name="Group Box 21" hidden="1">
              <a:extLst>
                <a:ext uri="{63B3BB69-23CF-44E3-9099-C40C66FF867C}">
                  <a14:compatExt spid="_x0000_s45077"/>
                </a:ext>
                <a:ext uri="{FF2B5EF4-FFF2-40B4-BE49-F238E27FC236}">
                  <a16:creationId xmlns:a16="http://schemas.microsoft.com/office/drawing/2014/main" id="{00000000-0008-0000-0900-000015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30480</xdr:colOff>
          <xdr:row>32</xdr:row>
          <xdr:rowOff>182880</xdr:rowOff>
        </xdr:to>
        <xdr:sp macro="" textlink="">
          <xdr:nvSpPr>
            <xdr:cNvPr id="45078" name="Group Box 22" hidden="1">
              <a:extLst>
                <a:ext uri="{63B3BB69-23CF-44E3-9099-C40C66FF867C}">
                  <a14:compatExt spid="_x0000_s45078"/>
                </a:ext>
                <a:ext uri="{FF2B5EF4-FFF2-40B4-BE49-F238E27FC236}">
                  <a16:creationId xmlns:a16="http://schemas.microsoft.com/office/drawing/2014/main" id="{00000000-0008-0000-0900-000016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11</xdr:col>
          <xdr:colOff>7620</xdr:colOff>
          <xdr:row>33</xdr:row>
          <xdr:rowOff>60960</xdr:rowOff>
        </xdr:to>
        <xdr:sp macro="" textlink="">
          <xdr:nvSpPr>
            <xdr:cNvPr id="45079" name="Group Box 23" hidden="1">
              <a:extLst>
                <a:ext uri="{63B3BB69-23CF-44E3-9099-C40C66FF867C}">
                  <a14:compatExt spid="_x0000_s45079"/>
                </a:ext>
                <a:ext uri="{FF2B5EF4-FFF2-40B4-BE49-F238E27FC236}">
                  <a16:creationId xmlns:a16="http://schemas.microsoft.com/office/drawing/2014/main" id="{00000000-0008-0000-0900-000017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38100</xdr:colOff>
          <xdr:row>33</xdr:row>
          <xdr:rowOff>22860</xdr:rowOff>
        </xdr:to>
        <xdr:sp macro="" textlink="">
          <xdr:nvSpPr>
            <xdr:cNvPr id="45080" name="Group Box 24" hidden="1">
              <a:extLst>
                <a:ext uri="{63B3BB69-23CF-44E3-9099-C40C66FF867C}">
                  <a14:compatExt spid="_x0000_s45080"/>
                </a:ext>
                <a:ext uri="{FF2B5EF4-FFF2-40B4-BE49-F238E27FC236}">
                  <a16:creationId xmlns:a16="http://schemas.microsoft.com/office/drawing/2014/main" id="{00000000-0008-0000-0900-000018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38100</xdr:colOff>
          <xdr:row>32</xdr:row>
          <xdr:rowOff>175260</xdr:rowOff>
        </xdr:to>
        <xdr:sp macro="" textlink="">
          <xdr:nvSpPr>
            <xdr:cNvPr id="45081" name="Group Box 25" hidden="1">
              <a:extLst>
                <a:ext uri="{63B3BB69-23CF-44E3-9099-C40C66FF867C}">
                  <a14:compatExt spid="_x0000_s45081"/>
                </a:ext>
                <a:ext uri="{FF2B5EF4-FFF2-40B4-BE49-F238E27FC236}">
                  <a16:creationId xmlns:a16="http://schemas.microsoft.com/office/drawing/2014/main" id="{00000000-0008-0000-0900-000019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30480</xdr:colOff>
          <xdr:row>32</xdr:row>
          <xdr:rowOff>175260</xdr:rowOff>
        </xdr:to>
        <xdr:sp macro="" textlink="">
          <xdr:nvSpPr>
            <xdr:cNvPr id="45082" name="Group Box 26" hidden="1">
              <a:extLst>
                <a:ext uri="{63B3BB69-23CF-44E3-9099-C40C66FF867C}">
                  <a14:compatExt spid="_x0000_s45082"/>
                </a:ext>
                <a:ext uri="{FF2B5EF4-FFF2-40B4-BE49-F238E27FC236}">
                  <a16:creationId xmlns:a16="http://schemas.microsoft.com/office/drawing/2014/main" id="{00000000-0008-0000-0900-00001A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11</xdr:col>
          <xdr:colOff>30480</xdr:colOff>
          <xdr:row>33</xdr:row>
          <xdr:rowOff>22860</xdr:rowOff>
        </xdr:to>
        <xdr:sp macro="" textlink="">
          <xdr:nvSpPr>
            <xdr:cNvPr id="45083" name="Group Box 27" hidden="1">
              <a:extLst>
                <a:ext uri="{63B3BB69-23CF-44E3-9099-C40C66FF867C}">
                  <a14:compatExt spid="_x0000_s45083"/>
                </a:ext>
                <a:ext uri="{FF2B5EF4-FFF2-40B4-BE49-F238E27FC236}">
                  <a16:creationId xmlns:a16="http://schemas.microsoft.com/office/drawing/2014/main" id="{00000000-0008-0000-0900-00001B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38100</xdr:colOff>
          <xdr:row>32</xdr:row>
          <xdr:rowOff>175260</xdr:rowOff>
        </xdr:to>
        <xdr:sp macro="" textlink="">
          <xdr:nvSpPr>
            <xdr:cNvPr id="45084" name="Group Box 28" hidden="1">
              <a:extLst>
                <a:ext uri="{63B3BB69-23CF-44E3-9099-C40C66FF867C}">
                  <a14:compatExt spid="_x0000_s45084"/>
                </a:ext>
                <a:ext uri="{FF2B5EF4-FFF2-40B4-BE49-F238E27FC236}">
                  <a16:creationId xmlns:a16="http://schemas.microsoft.com/office/drawing/2014/main" id="{00000000-0008-0000-0900-00001C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38100</xdr:colOff>
          <xdr:row>32</xdr:row>
          <xdr:rowOff>175260</xdr:rowOff>
        </xdr:to>
        <xdr:sp macro="" textlink="">
          <xdr:nvSpPr>
            <xdr:cNvPr id="45085" name="Group Box 29" hidden="1">
              <a:extLst>
                <a:ext uri="{63B3BB69-23CF-44E3-9099-C40C66FF867C}">
                  <a14:compatExt spid="_x0000_s45085"/>
                </a:ext>
                <a:ext uri="{FF2B5EF4-FFF2-40B4-BE49-F238E27FC236}">
                  <a16:creationId xmlns:a16="http://schemas.microsoft.com/office/drawing/2014/main" id="{00000000-0008-0000-0900-00001D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30480</xdr:colOff>
          <xdr:row>32</xdr:row>
          <xdr:rowOff>175260</xdr:rowOff>
        </xdr:to>
        <xdr:sp macro="" textlink="">
          <xdr:nvSpPr>
            <xdr:cNvPr id="45086" name="Group Box 30" hidden="1">
              <a:extLst>
                <a:ext uri="{63B3BB69-23CF-44E3-9099-C40C66FF867C}">
                  <a14:compatExt spid="_x0000_s45086"/>
                </a:ext>
                <a:ext uri="{FF2B5EF4-FFF2-40B4-BE49-F238E27FC236}">
                  <a16:creationId xmlns:a16="http://schemas.microsoft.com/office/drawing/2014/main" id="{00000000-0008-0000-0900-00001E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11</xdr:col>
          <xdr:colOff>7620</xdr:colOff>
          <xdr:row>33</xdr:row>
          <xdr:rowOff>22860</xdr:rowOff>
        </xdr:to>
        <xdr:sp macro="" textlink="">
          <xdr:nvSpPr>
            <xdr:cNvPr id="45087" name="Group Box 31" hidden="1">
              <a:extLst>
                <a:ext uri="{63B3BB69-23CF-44E3-9099-C40C66FF867C}">
                  <a14:compatExt spid="_x0000_s45087"/>
                </a:ext>
                <a:ext uri="{FF2B5EF4-FFF2-40B4-BE49-F238E27FC236}">
                  <a16:creationId xmlns:a16="http://schemas.microsoft.com/office/drawing/2014/main" id="{00000000-0008-0000-0900-00001F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38100</xdr:colOff>
          <xdr:row>32</xdr:row>
          <xdr:rowOff>175260</xdr:rowOff>
        </xdr:to>
        <xdr:sp macro="" textlink="">
          <xdr:nvSpPr>
            <xdr:cNvPr id="45088" name="Group Box 32" hidden="1">
              <a:extLst>
                <a:ext uri="{63B3BB69-23CF-44E3-9099-C40C66FF867C}">
                  <a14:compatExt spid="_x0000_s45088"/>
                </a:ext>
                <a:ext uri="{FF2B5EF4-FFF2-40B4-BE49-F238E27FC236}">
                  <a16:creationId xmlns:a16="http://schemas.microsoft.com/office/drawing/2014/main" id="{00000000-0008-0000-0900-000020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38100</xdr:colOff>
          <xdr:row>32</xdr:row>
          <xdr:rowOff>182880</xdr:rowOff>
        </xdr:to>
        <xdr:sp macro="" textlink="">
          <xdr:nvSpPr>
            <xdr:cNvPr id="45089" name="Group Box 33" hidden="1">
              <a:extLst>
                <a:ext uri="{63B3BB69-23CF-44E3-9099-C40C66FF867C}">
                  <a14:compatExt spid="_x0000_s45089"/>
                </a:ext>
                <a:ext uri="{FF2B5EF4-FFF2-40B4-BE49-F238E27FC236}">
                  <a16:creationId xmlns:a16="http://schemas.microsoft.com/office/drawing/2014/main" id="{00000000-0008-0000-0900-000021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30480</xdr:colOff>
          <xdr:row>32</xdr:row>
          <xdr:rowOff>175260</xdr:rowOff>
        </xdr:to>
        <xdr:sp macro="" textlink="">
          <xdr:nvSpPr>
            <xdr:cNvPr id="45090" name="Group Box 34" hidden="1">
              <a:extLst>
                <a:ext uri="{63B3BB69-23CF-44E3-9099-C40C66FF867C}">
                  <a14:compatExt spid="_x0000_s45090"/>
                </a:ext>
                <a:ext uri="{FF2B5EF4-FFF2-40B4-BE49-F238E27FC236}">
                  <a16:creationId xmlns:a16="http://schemas.microsoft.com/office/drawing/2014/main" id="{00000000-0008-0000-0900-000022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11</xdr:col>
          <xdr:colOff>7620</xdr:colOff>
          <xdr:row>33</xdr:row>
          <xdr:rowOff>22860</xdr:rowOff>
        </xdr:to>
        <xdr:sp macro="" textlink="">
          <xdr:nvSpPr>
            <xdr:cNvPr id="45091" name="Group Box 35" hidden="1">
              <a:extLst>
                <a:ext uri="{63B3BB69-23CF-44E3-9099-C40C66FF867C}">
                  <a14:compatExt spid="_x0000_s45091"/>
                </a:ext>
                <a:ext uri="{FF2B5EF4-FFF2-40B4-BE49-F238E27FC236}">
                  <a16:creationId xmlns:a16="http://schemas.microsoft.com/office/drawing/2014/main" id="{00000000-0008-0000-0900-000023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38100</xdr:colOff>
          <xdr:row>32</xdr:row>
          <xdr:rowOff>175260</xdr:rowOff>
        </xdr:to>
        <xdr:sp macro="" textlink="">
          <xdr:nvSpPr>
            <xdr:cNvPr id="45092" name="Group Box 36" hidden="1">
              <a:extLst>
                <a:ext uri="{63B3BB69-23CF-44E3-9099-C40C66FF867C}">
                  <a14:compatExt spid="_x0000_s45092"/>
                </a:ext>
                <a:ext uri="{FF2B5EF4-FFF2-40B4-BE49-F238E27FC236}">
                  <a16:creationId xmlns:a16="http://schemas.microsoft.com/office/drawing/2014/main" id="{00000000-0008-0000-0900-000024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38100</xdr:colOff>
          <xdr:row>33</xdr:row>
          <xdr:rowOff>15240</xdr:rowOff>
        </xdr:to>
        <xdr:sp macro="" textlink="">
          <xdr:nvSpPr>
            <xdr:cNvPr id="45093" name="Group Box 37" hidden="1">
              <a:extLst>
                <a:ext uri="{63B3BB69-23CF-44E3-9099-C40C66FF867C}">
                  <a14:compatExt spid="_x0000_s45093"/>
                </a:ext>
                <a:ext uri="{FF2B5EF4-FFF2-40B4-BE49-F238E27FC236}">
                  <a16:creationId xmlns:a16="http://schemas.microsoft.com/office/drawing/2014/main" id="{00000000-0008-0000-0900-000025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30480</xdr:colOff>
          <xdr:row>32</xdr:row>
          <xdr:rowOff>182880</xdr:rowOff>
        </xdr:to>
        <xdr:sp macro="" textlink="">
          <xdr:nvSpPr>
            <xdr:cNvPr id="45094" name="Group Box 38" hidden="1">
              <a:extLst>
                <a:ext uri="{63B3BB69-23CF-44E3-9099-C40C66FF867C}">
                  <a14:compatExt spid="_x0000_s45094"/>
                </a:ext>
                <a:ext uri="{FF2B5EF4-FFF2-40B4-BE49-F238E27FC236}">
                  <a16:creationId xmlns:a16="http://schemas.microsoft.com/office/drawing/2014/main" id="{00000000-0008-0000-0900-000026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11</xdr:row>
          <xdr:rowOff>15240</xdr:rowOff>
        </xdr:from>
        <xdr:to>
          <xdr:col>11</xdr:col>
          <xdr:colOff>7620</xdr:colOff>
          <xdr:row>11</xdr:row>
          <xdr:rowOff>365760</xdr:rowOff>
        </xdr:to>
        <xdr:sp macro="" textlink="">
          <xdr:nvSpPr>
            <xdr:cNvPr id="45095" name="Group Box 39" hidden="1">
              <a:extLst>
                <a:ext uri="{63B3BB69-23CF-44E3-9099-C40C66FF867C}">
                  <a14:compatExt spid="_x0000_s45095"/>
                </a:ext>
                <a:ext uri="{FF2B5EF4-FFF2-40B4-BE49-F238E27FC236}">
                  <a16:creationId xmlns:a16="http://schemas.microsoft.com/office/drawing/2014/main" id="{00000000-0008-0000-0900-000027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13</xdr:row>
          <xdr:rowOff>15240</xdr:rowOff>
        </xdr:from>
        <xdr:to>
          <xdr:col>11</xdr:col>
          <xdr:colOff>7620</xdr:colOff>
          <xdr:row>13</xdr:row>
          <xdr:rowOff>365760</xdr:rowOff>
        </xdr:to>
        <xdr:sp macro="" textlink="">
          <xdr:nvSpPr>
            <xdr:cNvPr id="45096" name="Group Box 40" hidden="1">
              <a:extLst>
                <a:ext uri="{63B3BB69-23CF-44E3-9099-C40C66FF867C}">
                  <a14:compatExt spid="_x0000_s45096"/>
                </a:ext>
                <a:ext uri="{FF2B5EF4-FFF2-40B4-BE49-F238E27FC236}">
                  <a16:creationId xmlns:a16="http://schemas.microsoft.com/office/drawing/2014/main" id="{00000000-0008-0000-0900-000028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15</xdr:row>
          <xdr:rowOff>15240</xdr:rowOff>
        </xdr:from>
        <xdr:to>
          <xdr:col>11</xdr:col>
          <xdr:colOff>7620</xdr:colOff>
          <xdr:row>15</xdr:row>
          <xdr:rowOff>365760</xdr:rowOff>
        </xdr:to>
        <xdr:sp macro="" textlink="">
          <xdr:nvSpPr>
            <xdr:cNvPr id="45097" name="Group Box 41" hidden="1">
              <a:extLst>
                <a:ext uri="{63B3BB69-23CF-44E3-9099-C40C66FF867C}">
                  <a14:compatExt spid="_x0000_s45097"/>
                </a:ext>
                <a:ext uri="{FF2B5EF4-FFF2-40B4-BE49-F238E27FC236}">
                  <a16:creationId xmlns:a16="http://schemas.microsoft.com/office/drawing/2014/main" id="{00000000-0008-0000-0900-000029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19</xdr:row>
          <xdr:rowOff>15240</xdr:rowOff>
        </xdr:from>
        <xdr:to>
          <xdr:col>11</xdr:col>
          <xdr:colOff>7620</xdr:colOff>
          <xdr:row>19</xdr:row>
          <xdr:rowOff>365760</xdr:rowOff>
        </xdr:to>
        <xdr:sp macro="" textlink="">
          <xdr:nvSpPr>
            <xdr:cNvPr id="45098" name="Group Box 42" hidden="1">
              <a:extLst>
                <a:ext uri="{63B3BB69-23CF-44E3-9099-C40C66FF867C}">
                  <a14:compatExt spid="_x0000_s45098"/>
                </a:ext>
                <a:ext uri="{FF2B5EF4-FFF2-40B4-BE49-F238E27FC236}">
                  <a16:creationId xmlns:a16="http://schemas.microsoft.com/office/drawing/2014/main" id="{00000000-0008-0000-0900-00002A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11</xdr:col>
          <xdr:colOff>0</xdr:colOff>
          <xdr:row>33</xdr:row>
          <xdr:rowOff>15240</xdr:rowOff>
        </xdr:to>
        <xdr:sp macro="" textlink="">
          <xdr:nvSpPr>
            <xdr:cNvPr id="45099" name="Group Box 43" hidden="1">
              <a:extLst>
                <a:ext uri="{63B3BB69-23CF-44E3-9099-C40C66FF867C}">
                  <a14:compatExt spid="_x0000_s45099"/>
                </a:ext>
                <a:ext uri="{FF2B5EF4-FFF2-40B4-BE49-F238E27FC236}">
                  <a16:creationId xmlns:a16="http://schemas.microsoft.com/office/drawing/2014/main" id="{00000000-0008-0000-0900-00002B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22860</xdr:colOff>
          <xdr:row>32</xdr:row>
          <xdr:rowOff>152400</xdr:rowOff>
        </xdr:to>
        <xdr:sp macro="" textlink="">
          <xdr:nvSpPr>
            <xdr:cNvPr id="45100" name="Group Box 44" hidden="1">
              <a:extLst>
                <a:ext uri="{63B3BB69-23CF-44E3-9099-C40C66FF867C}">
                  <a14:compatExt spid="_x0000_s45100"/>
                </a:ext>
                <a:ext uri="{FF2B5EF4-FFF2-40B4-BE49-F238E27FC236}">
                  <a16:creationId xmlns:a16="http://schemas.microsoft.com/office/drawing/2014/main" id="{00000000-0008-0000-0900-00002C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22860</xdr:colOff>
          <xdr:row>32</xdr:row>
          <xdr:rowOff>175260</xdr:rowOff>
        </xdr:to>
        <xdr:sp macro="" textlink="">
          <xdr:nvSpPr>
            <xdr:cNvPr id="45101" name="Group Box 45" hidden="1">
              <a:extLst>
                <a:ext uri="{63B3BB69-23CF-44E3-9099-C40C66FF867C}">
                  <a14:compatExt spid="_x0000_s45101"/>
                </a:ext>
                <a:ext uri="{FF2B5EF4-FFF2-40B4-BE49-F238E27FC236}">
                  <a16:creationId xmlns:a16="http://schemas.microsoft.com/office/drawing/2014/main" id="{00000000-0008-0000-0900-00002D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22860</xdr:colOff>
          <xdr:row>32</xdr:row>
          <xdr:rowOff>175260</xdr:rowOff>
        </xdr:to>
        <xdr:sp macro="" textlink="">
          <xdr:nvSpPr>
            <xdr:cNvPr id="45102" name="Group Box 46" hidden="1">
              <a:extLst>
                <a:ext uri="{63B3BB69-23CF-44E3-9099-C40C66FF867C}">
                  <a14:compatExt spid="_x0000_s45102"/>
                </a:ext>
                <a:ext uri="{FF2B5EF4-FFF2-40B4-BE49-F238E27FC236}">
                  <a16:creationId xmlns:a16="http://schemas.microsoft.com/office/drawing/2014/main" id="{00000000-0008-0000-0900-00002E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xdr:row>
          <xdr:rowOff>0</xdr:rowOff>
        </xdr:from>
        <xdr:to>
          <xdr:col>11</xdr:col>
          <xdr:colOff>22860</xdr:colOff>
          <xdr:row>16</xdr:row>
          <xdr:rowOff>373380</xdr:rowOff>
        </xdr:to>
        <xdr:sp macro="" textlink="">
          <xdr:nvSpPr>
            <xdr:cNvPr id="45103" name="Group Box 47" hidden="1">
              <a:extLst>
                <a:ext uri="{63B3BB69-23CF-44E3-9099-C40C66FF867C}">
                  <a14:compatExt spid="_x0000_s45103"/>
                </a:ext>
                <a:ext uri="{FF2B5EF4-FFF2-40B4-BE49-F238E27FC236}">
                  <a16:creationId xmlns:a16="http://schemas.microsoft.com/office/drawing/2014/main" id="{00000000-0008-0000-0900-00002F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22860</xdr:colOff>
          <xdr:row>16</xdr:row>
          <xdr:rowOff>373380</xdr:rowOff>
        </xdr:to>
        <xdr:sp macro="" textlink="">
          <xdr:nvSpPr>
            <xdr:cNvPr id="45104" name="Group Box 48" hidden="1">
              <a:extLst>
                <a:ext uri="{63B3BB69-23CF-44E3-9099-C40C66FF867C}">
                  <a14:compatExt spid="_x0000_s45104"/>
                </a:ext>
                <a:ext uri="{FF2B5EF4-FFF2-40B4-BE49-F238E27FC236}">
                  <a16:creationId xmlns:a16="http://schemas.microsoft.com/office/drawing/2014/main" id="{00000000-0008-0000-0900-000030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16</xdr:row>
          <xdr:rowOff>0</xdr:rowOff>
        </xdr:from>
        <xdr:to>
          <xdr:col>11</xdr:col>
          <xdr:colOff>38100</xdr:colOff>
          <xdr:row>16</xdr:row>
          <xdr:rowOff>373380</xdr:rowOff>
        </xdr:to>
        <xdr:sp macro="" textlink="">
          <xdr:nvSpPr>
            <xdr:cNvPr id="45105" name="Group Box 49" hidden="1">
              <a:extLst>
                <a:ext uri="{63B3BB69-23CF-44E3-9099-C40C66FF867C}">
                  <a14:compatExt spid="_x0000_s45105"/>
                </a:ext>
                <a:ext uri="{FF2B5EF4-FFF2-40B4-BE49-F238E27FC236}">
                  <a16:creationId xmlns:a16="http://schemas.microsoft.com/office/drawing/2014/main" id="{00000000-0008-0000-0900-000031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30480</xdr:colOff>
          <xdr:row>16</xdr:row>
          <xdr:rowOff>373380</xdr:rowOff>
        </xdr:to>
        <xdr:sp macro="" textlink="">
          <xdr:nvSpPr>
            <xdr:cNvPr id="45106" name="Group Box 50" hidden="1">
              <a:extLst>
                <a:ext uri="{63B3BB69-23CF-44E3-9099-C40C66FF867C}">
                  <a14:compatExt spid="_x0000_s45106"/>
                </a:ext>
                <a:ext uri="{FF2B5EF4-FFF2-40B4-BE49-F238E27FC236}">
                  <a16:creationId xmlns:a16="http://schemas.microsoft.com/office/drawing/2014/main" id="{00000000-0008-0000-0900-000032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xdr:row>
          <xdr:rowOff>0</xdr:rowOff>
        </xdr:from>
        <xdr:to>
          <xdr:col>11</xdr:col>
          <xdr:colOff>0</xdr:colOff>
          <xdr:row>16</xdr:row>
          <xdr:rowOff>449580</xdr:rowOff>
        </xdr:to>
        <xdr:sp macro="" textlink="">
          <xdr:nvSpPr>
            <xdr:cNvPr id="45107" name="Group Box 51" hidden="1">
              <a:extLst>
                <a:ext uri="{63B3BB69-23CF-44E3-9099-C40C66FF867C}">
                  <a14:compatExt spid="_x0000_s45107"/>
                </a:ext>
                <a:ext uri="{FF2B5EF4-FFF2-40B4-BE49-F238E27FC236}">
                  <a16:creationId xmlns:a16="http://schemas.microsoft.com/office/drawing/2014/main" id="{00000000-0008-0000-0900-000033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xdr:row>
          <xdr:rowOff>0</xdr:rowOff>
        </xdr:from>
        <xdr:to>
          <xdr:col>11</xdr:col>
          <xdr:colOff>0</xdr:colOff>
          <xdr:row>16</xdr:row>
          <xdr:rowOff>373380</xdr:rowOff>
        </xdr:to>
        <xdr:sp macro="" textlink="">
          <xdr:nvSpPr>
            <xdr:cNvPr id="45108" name="Group Box 52" hidden="1">
              <a:extLst>
                <a:ext uri="{63B3BB69-23CF-44E3-9099-C40C66FF867C}">
                  <a14:compatExt spid="_x0000_s45108"/>
                </a:ext>
                <a:ext uri="{FF2B5EF4-FFF2-40B4-BE49-F238E27FC236}">
                  <a16:creationId xmlns:a16="http://schemas.microsoft.com/office/drawing/2014/main" id="{00000000-0008-0000-0900-000034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22860</xdr:colOff>
          <xdr:row>16</xdr:row>
          <xdr:rowOff>373380</xdr:rowOff>
        </xdr:to>
        <xdr:sp macro="" textlink="">
          <xdr:nvSpPr>
            <xdr:cNvPr id="45109" name="Group Box 53" hidden="1">
              <a:extLst>
                <a:ext uri="{63B3BB69-23CF-44E3-9099-C40C66FF867C}">
                  <a14:compatExt spid="_x0000_s45109"/>
                </a:ext>
                <a:ext uri="{FF2B5EF4-FFF2-40B4-BE49-F238E27FC236}">
                  <a16:creationId xmlns:a16="http://schemas.microsoft.com/office/drawing/2014/main" id="{00000000-0008-0000-0900-000035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16</xdr:row>
          <xdr:rowOff>0</xdr:rowOff>
        </xdr:from>
        <xdr:to>
          <xdr:col>11</xdr:col>
          <xdr:colOff>38100</xdr:colOff>
          <xdr:row>16</xdr:row>
          <xdr:rowOff>373380</xdr:rowOff>
        </xdr:to>
        <xdr:sp macro="" textlink="">
          <xdr:nvSpPr>
            <xdr:cNvPr id="45110" name="Group Box 54" hidden="1">
              <a:extLst>
                <a:ext uri="{63B3BB69-23CF-44E3-9099-C40C66FF867C}">
                  <a14:compatExt spid="_x0000_s45110"/>
                </a:ext>
                <a:ext uri="{FF2B5EF4-FFF2-40B4-BE49-F238E27FC236}">
                  <a16:creationId xmlns:a16="http://schemas.microsoft.com/office/drawing/2014/main" id="{00000000-0008-0000-0900-000036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22860</xdr:colOff>
          <xdr:row>16</xdr:row>
          <xdr:rowOff>373380</xdr:rowOff>
        </xdr:to>
        <xdr:sp macro="" textlink="">
          <xdr:nvSpPr>
            <xdr:cNvPr id="45111" name="Group Box 55" hidden="1">
              <a:extLst>
                <a:ext uri="{63B3BB69-23CF-44E3-9099-C40C66FF867C}">
                  <a14:compatExt spid="_x0000_s45111"/>
                </a:ext>
                <a:ext uri="{FF2B5EF4-FFF2-40B4-BE49-F238E27FC236}">
                  <a16:creationId xmlns:a16="http://schemas.microsoft.com/office/drawing/2014/main" id="{00000000-0008-0000-0900-000037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30480</xdr:colOff>
          <xdr:row>16</xdr:row>
          <xdr:rowOff>373380</xdr:rowOff>
        </xdr:to>
        <xdr:sp macro="" textlink="">
          <xdr:nvSpPr>
            <xdr:cNvPr id="45112" name="Group Box 56" hidden="1">
              <a:extLst>
                <a:ext uri="{63B3BB69-23CF-44E3-9099-C40C66FF867C}">
                  <a14:compatExt spid="_x0000_s45112"/>
                </a:ext>
                <a:ext uri="{FF2B5EF4-FFF2-40B4-BE49-F238E27FC236}">
                  <a16:creationId xmlns:a16="http://schemas.microsoft.com/office/drawing/2014/main" id="{00000000-0008-0000-0900-000038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16</xdr:row>
          <xdr:rowOff>0</xdr:rowOff>
        </xdr:from>
        <xdr:to>
          <xdr:col>11</xdr:col>
          <xdr:colOff>38100</xdr:colOff>
          <xdr:row>16</xdr:row>
          <xdr:rowOff>373380</xdr:rowOff>
        </xdr:to>
        <xdr:sp macro="" textlink="">
          <xdr:nvSpPr>
            <xdr:cNvPr id="45113" name="Group Box 57" hidden="1">
              <a:extLst>
                <a:ext uri="{63B3BB69-23CF-44E3-9099-C40C66FF867C}">
                  <a14:compatExt spid="_x0000_s45113"/>
                </a:ext>
                <a:ext uri="{FF2B5EF4-FFF2-40B4-BE49-F238E27FC236}">
                  <a16:creationId xmlns:a16="http://schemas.microsoft.com/office/drawing/2014/main" id="{00000000-0008-0000-0900-000039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22860</xdr:colOff>
          <xdr:row>16</xdr:row>
          <xdr:rowOff>373380</xdr:rowOff>
        </xdr:to>
        <xdr:sp macro="" textlink="">
          <xdr:nvSpPr>
            <xdr:cNvPr id="45114" name="Group Box 58" hidden="1">
              <a:extLst>
                <a:ext uri="{63B3BB69-23CF-44E3-9099-C40C66FF867C}">
                  <a14:compatExt spid="_x0000_s45114"/>
                </a:ext>
                <a:ext uri="{FF2B5EF4-FFF2-40B4-BE49-F238E27FC236}">
                  <a16:creationId xmlns:a16="http://schemas.microsoft.com/office/drawing/2014/main" id="{00000000-0008-0000-0900-00003A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xdr:row>
          <xdr:rowOff>0</xdr:rowOff>
        </xdr:from>
        <xdr:to>
          <xdr:col>11</xdr:col>
          <xdr:colOff>0</xdr:colOff>
          <xdr:row>16</xdr:row>
          <xdr:rowOff>449580</xdr:rowOff>
        </xdr:to>
        <xdr:sp macro="" textlink="">
          <xdr:nvSpPr>
            <xdr:cNvPr id="45115" name="Group Box 59" hidden="1">
              <a:extLst>
                <a:ext uri="{63B3BB69-23CF-44E3-9099-C40C66FF867C}">
                  <a14:compatExt spid="_x0000_s45115"/>
                </a:ext>
                <a:ext uri="{FF2B5EF4-FFF2-40B4-BE49-F238E27FC236}">
                  <a16:creationId xmlns:a16="http://schemas.microsoft.com/office/drawing/2014/main" id="{00000000-0008-0000-0900-00003B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30480</xdr:colOff>
          <xdr:row>16</xdr:row>
          <xdr:rowOff>373380</xdr:rowOff>
        </xdr:to>
        <xdr:sp macro="" textlink="">
          <xdr:nvSpPr>
            <xdr:cNvPr id="45116" name="Group Box 60" hidden="1">
              <a:extLst>
                <a:ext uri="{63B3BB69-23CF-44E3-9099-C40C66FF867C}">
                  <a14:compatExt spid="_x0000_s45116"/>
                </a:ext>
                <a:ext uri="{FF2B5EF4-FFF2-40B4-BE49-F238E27FC236}">
                  <a16:creationId xmlns:a16="http://schemas.microsoft.com/office/drawing/2014/main" id="{00000000-0008-0000-0900-00003C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16</xdr:row>
          <xdr:rowOff>0</xdr:rowOff>
        </xdr:from>
        <xdr:to>
          <xdr:col>11</xdr:col>
          <xdr:colOff>38100</xdr:colOff>
          <xdr:row>16</xdr:row>
          <xdr:rowOff>373380</xdr:rowOff>
        </xdr:to>
        <xdr:sp macro="" textlink="">
          <xdr:nvSpPr>
            <xdr:cNvPr id="45117" name="Group Box 61" hidden="1">
              <a:extLst>
                <a:ext uri="{63B3BB69-23CF-44E3-9099-C40C66FF867C}">
                  <a14:compatExt spid="_x0000_s45117"/>
                </a:ext>
                <a:ext uri="{FF2B5EF4-FFF2-40B4-BE49-F238E27FC236}">
                  <a16:creationId xmlns:a16="http://schemas.microsoft.com/office/drawing/2014/main" id="{00000000-0008-0000-0900-00003D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22860</xdr:colOff>
          <xdr:row>16</xdr:row>
          <xdr:rowOff>373380</xdr:rowOff>
        </xdr:to>
        <xdr:sp macro="" textlink="">
          <xdr:nvSpPr>
            <xdr:cNvPr id="45118" name="Group Box 62" hidden="1">
              <a:extLst>
                <a:ext uri="{63B3BB69-23CF-44E3-9099-C40C66FF867C}">
                  <a14:compatExt spid="_x0000_s45118"/>
                </a:ext>
                <a:ext uri="{FF2B5EF4-FFF2-40B4-BE49-F238E27FC236}">
                  <a16:creationId xmlns:a16="http://schemas.microsoft.com/office/drawing/2014/main" id="{00000000-0008-0000-0900-00003E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xdr:row>
          <xdr:rowOff>0</xdr:rowOff>
        </xdr:from>
        <xdr:to>
          <xdr:col>11</xdr:col>
          <xdr:colOff>0</xdr:colOff>
          <xdr:row>16</xdr:row>
          <xdr:rowOff>449580</xdr:rowOff>
        </xdr:to>
        <xdr:sp macro="" textlink="">
          <xdr:nvSpPr>
            <xdr:cNvPr id="45119" name="Group Box 63" hidden="1">
              <a:extLst>
                <a:ext uri="{63B3BB69-23CF-44E3-9099-C40C66FF867C}">
                  <a14:compatExt spid="_x0000_s45119"/>
                </a:ext>
                <a:ext uri="{FF2B5EF4-FFF2-40B4-BE49-F238E27FC236}">
                  <a16:creationId xmlns:a16="http://schemas.microsoft.com/office/drawing/2014/main" id="{00000000-0008-0000-0900-00003F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30480</xdr:colOff>
          <xdr:row>16</xdr:row>
          <xdr:rowOff>373380</xdr:rowOff>
        </xdr:to>
        <xdr:sp macro="" textlink="">
          <xdr:nvSpPr>
            <xdr:cNvPr id="45120" name="Group Box 64" hidden="1">
              <a:extLst>
                <a:ext uri="{63B3BB69-23CF-44E3-9099-C40C66FF867C}">
                  <a14:compatExt spid="_x0000_s45120"/>
                </a:ext>
                <a:ext uri="{FF2B5EF4-FFF2-40B4-BE49-F238E27FC236}">
                  <a16:creationId xmlns:a16="http://schemas.microsoft.com/office/drawing/2014/main" id="{00000000-0008-0000-0900-000040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16</xdr:row>
          <xdr:rowOff>0</xdr:rowOff>
        </xdr:from>
        <xdr:to>
          <xdr:col>11</xdr:col>
          <xdr:colOff>38100</xdr:colOff>
          <xdr:row>16</xdr:row>
          <xdr:rowOff>373380</xdr:rowOff>
        </xdr:to>
        <xdr:sp macro="" textlink="">
          <xdr:nvSpPr>
            <xdr:cNvPr id="45121" name="Group Box 65" hidden="1">
              <a:extLst>
                <a:ext uri="{63B3BB69-23CF-44E3-9099-C40C66FF867C}">
                  <a14:compatExt spid="_x0000_s45121"/>
                </a:ext>
                <a:ext uri="{FF2B5EF4-FFF2-40B4-BE49-F238E27FC236}">
                  <a16:creationId xmlns:a16="http://schemas.microsoft.com/office/drawing/2014/main" id="{00000000-0008-0000-0900-000041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22860</xdr:colOff>
          <xdr:row>16</xdr:row>
          <xdr:rowOff>373380</xdr:rowOff>
        </xdr:to>
        <xdr:sp macro="" textlink="">
          <xdr:nvSpPr>
            <xdr:cNvPr id="45122" name="Group Box 66" hidden="1">
              <a:extLst>
                <a:ext uri="{63B3BB69-23CF-44E3-9099-C40C66FF867C}">
                  <a14:compatExt spid="_x0000_s45122"/>
                </a:ext>
                <a:ext uri="{FF2B5EF4-FFF2-40B4-BE49-F238E27FC236}">
                  <a16:creationId xmlns:a16="http://schemas.microsoft.com/office/drawing/2014/main" id="{00000000-0008-0000-0900-000042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18</xdr:row>
          <xdr:rowOff>365760</xdr:rowOff>
        </xdr:from>
        <xdr:to>
          <xdr:col>11</xdr:col>
          <xdr:colOff>0</xdr:colOff>
          <xdr:row>19</xdr:row>
          <xdr:rowOff>137160</xdr:rowOff>
        </xdr:to>
        <xdr:sp macro="" textlink="">
          <xdr:nvSpPr>
            <xdr:cNvPr id="45123" name="Group Box 67" hidden="1">
              <a:extLst>
                <a:ext uri="{63B3BB69-23CF-44E3-9099-C40C66FF867C}">
                  <a14:compatExt spid="_x0000_s45123"/>
                </a:ext>
                <a:ext uri="{FF2B5EF4-FFF2-40B4-BE49-F238E27FC236}">
                  <a16:creationId xmlns:a16="http://schemas.microsoft.com/office/drawing/2014/main" id="{00000000-0008-0000-0900-000043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18</xdr:row>
          <xdr:rowOff>381000</xdr:rowOff>
        </xdr:from>
        <xdr:to>
          <xdr:col>11</xdr:col>
          <xdr:colOff>22860</xdr:colOff>
          <xdr:row>19</xdr:row>
          <xdr:rowOff>91440</xdr:rowOff>
        </xdr:to>
        <xdr:sp macro="" textlink="">
          <xdr:nvSpPr>
            <xdr:cNvPr id="45124" name="Group Box 68" hidden="1">
              <a:extLst>
                <a:ext uri="{63B3BB69-23CF-44E3-9099-C40C66FF867C}">
                  <a14:compatExt spid="_x0000_s45124"/>
                </a:ext>
                <a:ext uri="{FF2B5EF4-FFF2-40B4-BE49-F238E27FC236}">
                  <a16:creationId xmlns:a16="http://schemas.microsoft.com/office/drawing/2014/main" id="{00000000-0008-0000-0900-000044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18</xdr:row>
          <xdr:rowOff>358140</xdr:rowOff>
        </xdr:from>
        <xdr:to>
          <xdr:col>11</xdr:col>
          <xdr:colOff>22860</xdr:colOff>
          <xdr:row>19</xdr:row>
          <xdr:rowOff>91440</xdr:rowOff>
        </xdr:to>
        <xdr:sp macro="" textlink="">
          <xdr:nvSpPr>
            <xdr:cNvPr id="45125" name="Group Box 69" hidden="1">
              <a:extLst>
                <a:ext uri="{63B3BB69-23CF-44E3-9099-C40C66FF867C}">
                  <a14:compatExt spid="_x0000_s45125"/>
                </a:ext>
                <a:ext uri="{FF2B5EF4-FFF2-40B4-BE49-F238E27FC236}">
                  <a16:creationId xmlns:a16="http://schemas.microsoft.com/office/drawing/2014/main" id="{00000000-0008-0000-0900-000045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18</xdr:row>
          <xdr:rowOff>365760</xdr:rowOff>
        </xdr:from>
        <xdr:to>
          <xdr:col>11</xdr:col>
          <xdr:colOff>22860</xdr:colOff>
          <xdr:row>19</xdr:row>
          <xdr:rowOff>91440</xdr:rowOff>
        </xdr:to>
        <xdr:sp macro="" textlink="">
          <xdr:nvSpPr>
            <xdr:cNvPr id="45126" name="Group Box 70" hidden="1">
              <a:extLst>
                <a:ext uri="{63B3BB69-23CF-44E3-9099-C40C66FF867C}">
                  <a14:compatExt spid="_x0000_s45126"/>
                </a:ext>
                <a:ext uri="{FF2B5EF4-FFF2-40B4-BE49-F238E27FC236}">
                  <a16:creationId xmlns:a16="http://schemas.microsoft.com/office/drawing/2014/main" id="{00000000-0008-0000-0900-000046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17</xdr:row>
          <xdr:rowOff>0</xdr:rowOff>
        </xdr:from>
        <xdr:to>
          <xdr:col>11</xdr:col>
          <xdr:colOff>22860</xdr:colOff>
          <xdr:row>18</xdr:row>
          <xdr:rowOff>213360</xdr:rowOff>
        </xdr:to>
        <xdr:sp macro="" textlink="">
          <xdr:nvSpPr>
            <xdr:cNvPr id="45127" name="Group Box 71" hidden="1">
              <a:extLst>
                <a:ext uri="{63B3BB69-23CF-44E3-9099-C40C66FF867C}">
                  <a14:compatExt spid="_x0000_s45127"/>
                </a:ext>
                <a:ext uri="{FF2B5EF4-FFF2-40B4-BE49-F238E27FC236}">
                  <a16:creationId xmlns:a16="http://schemas.microsoft.com/office/drawing/2014/main" id="{00000000-0008-0000-0900-000047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22860</xdr:colOff>
          <xdr:row>18</xdr:row>
          <xdr:rowOff>213360</xdr:rowOff>
        </xdr:to>
        <xdr:sp macro="" textlink="">
          <xdr:nvSpPr>
            <xdr:cNvPr id="45128" name="Group Box 72" hidden="1">
              <a:extLst>
                <a:ext uri="{63B3BB69-23CF-44E3-9099-C40C66FF867C}">
                  <a14:compatExt spid="_x0000_s45128"/>
                </a:ext>
                <a:ext uri="{FF2B5EF4-FFF2-40B4-BE49-F238E27FC236}">
                  <a16:creationId xmlns:a16="http://schemas.microsoft.com/office/drawing/2014/main" id="{00000000-0008-0000-0900-000048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17</xdr:row>
          <xdr:rowOff>0</xdr:rowOff>
        </xdr:from>
        <xdr:to>
          <xdr:col>11</xdr:col>
          <xdr:colOff>38100</xdr:colOff>
          <xdr:row>18</xdr:row>
          <xdr:rowOff>213360</xdr:rowOff>
        </xdr:to>
        <xdr:sp macro="" textlink="">
          <xdr:nvSpPr>
            <xdr:cNvPr id="45129" name="Group Box 73" hidden="1">
              <a:extLst>
                <a:ext uri="{63B3BB69-23CF-44E3-9099-C40C66FF867C}">
                  <a14:compatExt spid="_x0000_s45129"/>
                </a:ext>
                <a:ext uri="{FF2B5EF4-FFF2-40B4-BE49-F238E27FC236}">
                  <a16:creationId xmlns:a16="http://schemas.microsoft.com/office/drawing/2014/main" id="{00000000-0008-0000-0900-000049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30480</xdr:colOff>
          <xdr:row>18</xdr:row>
          <xdr:rowOff>213360</xdr:rowOff>
        </xdr:to>
        <xdr:sp macro="" textlink="">
          <xdr:nvSpPr>
            <xdr:cNvPr id="45130" name="Group Box 74" hidden="1">
              <a:extLst>
                <a:ext uri="{63B3BB69-23CF-44E3-9099-C40C66FF867C}">
                  <a14:compatExt spid="_x0000_s45130"/>
                </a:ext>
                <a:ext uri="{FF2B5EF4-FFF2-40B4-BE49-F238E27FC236}">
                  <a16:creationId xmlns:a16="http://schemas.microsoft.com/office/drawing/2014/main" id="{00000000-0008-0000-0900-00004A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17</xdr:row>
          <xdr:rowOff>0</xdr:rowOff>
        </xdr:from>
        <xdr:to>
          <xdr:col>11</xdr:col>
          <xdr:colOff>0</xdr:colOff>
          <xdr:row>18</xdr:row>
          <xdr:rowOff>289560</xdr:rowOff>
        </xdr:to>
        <xdr:sp macro="" textlink="">
          <xdr:nvSpPr>
            <xdr:cNvPr id="45131" name="Group Box 75" hidden="1">
              <a:extLst>
                <a:ext uri="{63B3BB69-23CF-44E3-9099-C40C66FF867C}">
                  <a14:compatExt spid="_x0000_s45131"/>
                </a:ext>
                <a:ext uri="{FF2B5EF4-FFF2-40B4-BE49-F238E27FC236}">
                  <a16:creationId xmlns:a16="http://schemas.microsoft.com/office/drawing/2014/main" id="{00000000-0008-0000-0900-00004B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xdr:row>
          <xdr:rowOff>0</xdr:rowOff>
        </xdr:from>
        <xdr:to>
          <xdr:col>11</xdr:col>
          <xdr:colOff>0</xdr:colOff>
          <xdr:row>18</xdr:row>
          <xdr:rowOff>213360</xdr:rowOff>
        </xdr:to>
        <xdr:sp macro="" textlink="">
          <xdr:nvSpPr>
            <xdr:cNvPr id="45132" name="Group Box 76" hidden="1">
              <a:extLst>
                <a:ext uri="{63B3BB69-23CF-44E3-9099-C40C66FF867C}">
                  <a14:compatExt spid="_x0000_s45132"/>
                </a:ext>
                <a:ext uri="{FF2B5EF4-FFF2-40B4-BE49-F238E27FC236}">
                  <a16:creationId xmlns:a16="http://schemas.microsoft.com/office/drawing/2014/main" id="{00000000-0008-0000-0900-00004C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22860</xdr:colOff>
          <xdr:row>18</xdr:row>
          <xdr:rowOff>213360</xdr:rowOff>
        </xdr:to>
        <xdr:sp macro="" textlink="">
          <xdr:nvSpPr>
            <xdr:cNvPr id="45133" name="Group Box 77" hidden="1">
              <a:extLst>
                <a:ext uri="{63B3BB69-23CF-44E3-9099-C40C66FF867C}">
                  <a14:compatExt spid="_x0000_s45133"/>
                </a:ext>
                <a:ext uri="{FF2B5EF4-FFF2-40B4-BE49-F238E27FC236}">
                  <a16:creationId xmlns:a16="http://schemas.microsoft.com/office/drawing/2014/main" id="{00000000-0008-0000-0900-00004D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17</xdr:row>
          <xdr:rowOff>0</xdr:rowOff>
        </xdr:from>
        <xdr:to>
          <xdr:col>11</xdr:col>
          <xdr:colOff>38100</xdr:colOff>
          <xdr:row>18</xdr:row>
          <xdr:rowOff>213360</xdr:rowOff>
        </xdr:to>
        <xdr:sp macro="" textlink="">
          <xdr:nvSpPr>
            <xdr:cNvPr id="45134" name="Group Box 78" hidden="1">
              <a:extLst>
                <a:ext uri="{63B3BB69-23CF-44E3-9099-C40C66FF867C}">
                  <a14:compatExt spid="_x0000_s45134"/>
                </a:ext>
                <a:ext uri="{FF2B5EF4-FFF2-40B4-BE49-F238E27FC236}">
                  <a16:creationId xmlns:a16="http://schemas.microsoft.com/office/drawing/2014/main" id="{00000000-0008-0000-0900-00004E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22860</xdr:colOff>
          <xdr:row>18</xdr:row>
          <xdr:rowOff>213360</xdr:rowOff>
        </xdr:to>
        <xdr:sp macro="" textlink="">
          <xdr:nvSpPr>
            <xdr:cNvPr id="45135" name="Group Box 79" hidden="1">
              <a:extLst>
                <a:ext uri="{63B3BB69-23CF-44E3-9099-C40C66FF867C}">
                  <a14:compatExt spid="_x0000_s45135"/>
                </a:ext>
                <a:ext uri="{FF2B5EF4-FFF2-40B4-BE49-F238E27FC236}">
                  <a16:creationId xmlns:a16="http://schemas.microsoft.com/office/drawing/2014/main" id="{00000000-0008-0000-0900-00004F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30480</xdr:colOff>
          <xdr:row>18</xdr:row>
          <xdr:rowOff>213360</xdr:rowOff>
        </xdr:to>
        <xdr:sp macro="" textlink="">
          <xdr:nvSpPr>
            <xdr:cNvPr id="45136" name="Group Box 80" hidden="1">
              <a:extLst>
                <a:ext uri="{63B3BB69-23CF-44E3-9099-C40C66FF867C}">
                  <a14:compatExt spid="_x0000_s45136"/>
                </a:ext>
                <a:ext uri="{FF2B5EF4-FFF2-40B4-BE49-F238E27FC236}">
                  <a16:creationId xmlns:a16="http://schemas.microsoft.com/office/drawing/2014/main" id="{00000000-0008-0000-0900-000050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17</xdr:row>
          <xdr:rowOff>0</xdr:rowOff>
        </xdr:from>
        <xdr:to>
          <xdr:col>11</xdr:col>
          <xdr:colOff>38100</xdr:colOff>
          <xdr:row>18</xdr:row>
          <xdr:rowOff>213360</xdr:rowOff>
        </xdr:to>
        <xdr:sp macro="" textlink="">
          <xdr:nvSpPr>
            <xdr:cNvPr id="45137" name="Group Box 81" hidden="1">
              <a:extLst>
                <a:ext uri="{63B3BB69-23CF-44E3-9099-C40C66FF867C}">
                  <a14:compatExt spid="_x0000_s45137"/>
                </a:ext>
                <a:ext uri="{FF2B5EF4-FFF2-40B4-BE49-F238E27FC236}">
                  <a16:creationId xmlns:a16="http://schemas.microsoft.com/office/drawing/2014/main" id="{00000000-0008-0000-0900-000051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22860</xdr:colOff>
          <xdr:row>18</xdr:row>
          <xdr:rowOff>213360</xdr:rowOff>
        </xdr:to>
        <xdr:sp macro="" textlink="">
          <xdr:nvSpPr>
            <xdr:cNvPr id="45138" name="Group Box 82" hidden="1">
              <a:extLst>
                <a:ext uri="{63B3BB69-23CF-44E3-9099-C40C66FF867C}">
                  <a14:compatExt spid="_x0000_s45138"/>
                </a:ext>
                <a:ext uri="{FF2B5EF4-FFF2-40B4-BE49-F238E27FC236}">
                  <a16:creationId xmlns:a16="http://schemas.microsoft.com/office/drawing/2014/main" id="{00000000-0008-0000-0900-000052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17</xdr:row>
          <xdr:rowOff>0</xdr:rowOff>
        </xdr:from>
        <xdr:to>
          <xdr:col>11</xdr:col>
          <xdr:colOff>0</xdr:colOff>
          <xdr:row>18</xdr:row>
          <xdr:rowOff>289560</xdr:rowOff>
        </xdr:to>
        <xdr:sp macro="" textlink="">
          <xdr:nvSpPr>
            <xdr:cNvPr id="45139" name="Group Box 83" hidden="1">
              <a:extLst>
                <a:ext uri="{63B3BB69-23CF-44E3-9099-C40C66FF867C}">
                  <a14:compatExt spid="_x0000_s45139"/>
                </a:ext>
                <a:ext uri="{FF2B5EF4-FFF2-40B4-BE49-F238E27FC236}">
                  <a16:creationId xmlns:a16="http://schemas.microsoft.com/office/drawing/2014/main" id="{00000000-0008-0000-0900-000053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30480</xdr:colOff>
          <xdr:row>18</xdr:row>
          <xdr:rowOff>213360</xdr:rowOff>
        </xdr:to>
        <xdr:sp macro="" textlink="">
          <xdr:nvSpPr>
            <xdr:cNvPr id="45140" name="Group Box 84" hidden="1">
              <a:extLst>
                <a:ext uri="{63B3BB69-23CF-44E3-9099-C40C66FF867C}">
                  <a14:compatExt spid="_x0000_s45140"/>
                </a:ext>
                <a:ext uri="{FF2B5EF4-FFF2-40B4-BE49-F238E27FC236}">
                  <a16:creationId xmlns:a16="http://schemas.microsoft.com/office/drawing/2014/main" id="{00000000-0008-0000-0900-000054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17</xdr:row>
          <xdr:rowOff>0</xdr:rowOff>
        </xdr:from>
        <xdr:to>
          <xdr:col>11</xdr:col>
          <xdr:colOff>38100</xdr:colOff>
          <xdr:row>18</xdr:row>
          <xdr:rowOff>213360</xdr:rowOff>
        </xdr:to>
        <xdr:sp macro="" textlink="">
          <xdr:nvSpPr>
            <xdr:cNvPr id="45141" name="Group Box 85" hidden="1">
              <a:extLst>
                <a:ext uri="{63B3BB69-23CF-44E3-9099-C40C66FF867C}">
                  <a14:compatExt spid="_x0000_s45141"/>
                </a:ext>
                <a:ext uri="{FF2B5EF4-FFF2-40B4-BE49-F238E27FC236}">
                  <a16:creationId xmlns:a16="http://schemas.microsoft.com/office/drawing/2014/main" id="{00000000-0008-0000-0900-000055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22860</xdr:colOff>
          <xdr:row>18</xdr:row>
          <xdr:rowOff>213360</xdr:rowOff>
        </xdr:to>
        <xdr:sp macro="" textlink="">
          <xdr:nvSpPr>
            <xdr:cNvPr id="45142" name="Group Box 86" hidden="1">
              <a:extLst>
                <a:ext uri="{63B3BB69-23CF-44E3-9099-C40C66FF867C}">
                  <a14:compatExt spid="_x0000_s45142"/>
                </a:ext>
                <a:ext uri="{FF2B5EF4-FFF2-40B4-BE49-F238E27FC236}">
                  <a16:creationId xmlns:a16="http://schemas.microsoft.com/office/drawing/2014/main" id="{00000000-0008-0000-0900-000056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17</xdr:row>
          <xdr:rowOff>0</xdr:rowOff>
        </xdr:from>
        <xdr:to>
          <xdr:col>11</xdr:col>
          <xdr:colOff>0</xdr:colOff>
          <xdr:row>18</xdr:row>
          <xdr:rowOff>289560</xdr:rowOff>
        </xdr:to>
        <xdr:sp macro="" textlink="">
          <xdr:nvSpPr>
            <xdr:cNvPr id="45143" name="Group Box 87" hidden="1">
              <a:extLst>
                <a:ext uri="{63B3BB69-23CF-44E3-9099-C40C66FF867C}">
                  <a14:compatExt spid="_x0000_s45143"/>
                </a:ext>
                <a:ext uri="{FF2B5EF4-FFF2-40B4-BE49-F238E27FC236}">
                  <a16:creationId xmlns:a16="http://schemas.microsoft.com/office/drawing/2014/main" id="{00000000-0008-0000-0900-000057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30480</xdr:colOff>
          <xdr:row>18</xdr:row>
          <xdr:rowOff>213360</xdr:rowOff>
        </xdr:to>
        <xdr:sp macro="" textlink="">
          <xdr:nvSpPr>
            <xdr:cNvPr id="45144" name="Group Box 88" hidden="1">
              <a:extLst>
                <a:ext uri="{63B3BB69-23CF-44E3-9099-C40C66FF867C}">
                  <a14:compatExt spid="_x0000_s45144"/>
                </a:ext>
                <a:ext uri="{FF2B5EF4-FFF2-40B4-BE49-F238E27FC236}">
                  <a16:creationId xmlns:a16="http://schemas.microsoft.com/office/drawing/2014/main" id="{00000000-0008-0000-0900-000058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17</xdr:row>
          <xdr:rowOff>0</xdr:rowOff>
        </xdr:from>
        <xdr:to>
          <xdr:col>11</xdr:col>
          <xdr:colOff>38100</xdr:colOff>
          <xdr:row>18</xdr:row>
          <xdr:rowOff>213360</xdr:rowOff>
        </xdr:to>
        <xdr:sp macro="" textlink="">
          <xdr:nvSpPr>
            <xdr:cNvPr id="45145" name="Group Box 89" hidden="1">
              <a:extLst>
                <a:ext uri="{63B3BB69-23CF-44E3-9099-C40C66FF867C}">
                  <a14:compatExt spid="_x0000_s45145"/>
                </a:ext>
                <a:ext uri="{FF2B5EF4-FFF2-40B4-BE49-F238E27FC236}">
                  <a16:creationId xmlns:a16="http://schemas.microsoft.com/office/drawing/2014/main" id="{00000000-0008-0000-0900-000059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22860</xdr:colOff>
          <xdr:row>18</xdr:row>
          <xdr:rowOff>213360</xdr:rowOff>
        </xdr:to>
        <xdr:sp macro="" textlink="">
          <xdr:nvSpPr>
            <xdr:cNvPr id="45146" name="Group Box 90" hidden="1">
              <a:extLst>
                <a:ext uri="{63B3BB69-23CF-44E3-9099-C40C66FF867C}">
                  <a14:compatExt spid="_x0000_s45146"/>
                </a:ext>
                <a:ext uri="{FF2B5EF4-FFF2-40B4-BE49-F238E27FC236}">
                  <a16:creationId xmlns:a16="http://schemas.microsoft.com/office/drawing/2014/main" id="{00000000-0008-0000-0900-00005A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10</xdr:row>
          <xdr:rowOff>365760</xdr:rowOff>
        </xdr:from>
        <xdr:to>
          <xdr:col>11</xdr:col>
          <xdr:colOff>7620</xdr:colOff>
          <xdr:row>11</xdr:row>
          <xdr:rowOff>7620</xdr:rowOff>
        </xdr:to>
        <xdr:sp macro="" textlink="">
          <xdr:nvSpPr>
            <xdr:cNvPr id="45147" name="Group Box 91" hidden="1">
              <a:extLst>
                <a:ext uri="{63B3BB69-23CF-44E3-9099-C40C66FF867C}">
                  <a14:compatExt spid="_x0000_s45147"/>
                </a:ext>
                <a:ext uri="{FF2B5EF4-FFF2-40B4-BE49-F238E27FC236}">
                  <a16:creationId xmlns:a16="http://schemas.microsoft.com/office/drawing/2014/main" id="{00000000-0008-0000-0900-00005B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xdr:row>
          <xdr:rowOff>381000</xdr:rowOff>
        </xdr:from>
        <xdr:to>
          <xdr:col>11</xdr:col>
          <xdr:colOff>38100</xdr:colOff>
          <xdr:row>11</xdr:row>
          <xdr:rowOff>7620</xdr:rowOff>
        </xdr:to>
        <xdr:sp macro="" textlink="">
          <xdr:nvSpPr>
            <xdr:cNvPr id="45148" name="Group Box 92" hidden="1">
              <a:extLst>
                <a:ext uri="{63B3BB69-23CF-44E3-9099-C40C66FF867C}">
                  <a14:compatExt spid="_x0000_s45148"/>
                </a:ext>
                <a:ext uri="{FF2B5EF4-FFF2-40B4-BE49-F238E27FC236}">
                  <a16:creationId xmlns:a16="http://schemas.microsoft.com/office/drawing/2014/main" id="{00000000-0008-0000-0900-00005C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xdr:row>
          <xdr:rowOff>358140</xdr:rowOff>
        </xdr:from>
        <xdr:to>
          <xdr:col>11</xdr:col>
          <xdr:colOff>38100</xdr:colOff>
          <xdr:row>11</xdr:row>
          <xdr:rowOff>7620</xdr:rowOff>
        </xdr:to>
        <xdr:sp macro="" textlink="">
          <xdr:nvSpPr>
            <xdr:cNvPr id="45149" name="Group Box 93" hidden="1">
              <a:extLst>
                <a:ext uri="{63B3BB69-23CF-44E3-9099-C40C66FF867C}">
                  <a14:compatExt spid="_x0000_s45149"/>
                </a:ext>
                <a:ext uri="{FF2B5EF4-FFF2-40B4-BE49-F238E27FC236}">
                  <a16:creationId xmlns:a16="http://schemas.microsoft.com/office/drawing/2014/main" id="{00000000-0008-0000-0900-00005D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xdr:row>
          <xdr:rowOff>365760</xdr:rowOff>
        </xdr:from>
        <xdr:to>
          <xdr:col>11</xdr:col>
          <xdr:colOff>30480</xdr:colOff>
          <xdr:row>11</xdr:row>
          <xdr:rowOff>0</xdr:rowOff>
        </xdr:to>
        <xdr:sp macro="" textlink="">
          <xdr:nvSpPr>
            <xdr:cNvPr id="45150" name="Group Box 94" hidden="1">
              <a:extLst>
                <a:ext uri="{63B3BB69-23CF-44E3-9099-C40C66FF867C}">
                  <a14:compatExt spid="_x0000_s45150"/>
                </a:ext>
                <a:ext uri="{FF2B5EF4-FFF2-40B4-BE49-F238E27FC236}">
                  <a16:creationId xmlns:a16="http://schemas.microsoft.com/office/drawing/2014/main" id="{00000000-0008-0000-0900-00005E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28</xdr:row>
          <xdr:rowOff>0</xdr:rowOff>
        </xdr:from>
        <xdr:to>
          <xdr:col>11</xdr:col>
          <xdr:colOff>22860</xdr:colOff>
          <xdr:row>28</xdr:row>
          <xdr:rowOff>373380</xdr:rowOff>
        </xdr:to>
        <xdr:sp macro="" textlink="">
          <xdr:nvSpPr>
            <xdr:cNvPr id="45151" name="Group Box 95" hidden="1">
              <a:extLst>
                <a:ext uri="{63B3BB69-23CF-44E3-9099-C40C66FF867C}">
                  <a14:compatExt spid="_x0000_s45151"/>
                </a:ext>
                <a:ext uri="{FF2B5EF4-FFF2-40B4-BE49-F238E27FC236}">
                  <a16:creationId xmlns:a16="http://schemas.microsoft.com/office/drawing/2014/main" id="{00000000-0008-0000-0900-00005F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0</xdr:rowOff>
        </xdr:from>
        <xdr:to>
          <xdr:col>11</xdr:col>
          <xdr:colOff>22860</xdr:colOff>
          <xdr:row>28</xdr:row>
          <xdr:rowOff>373380</xdr:rowOff>
        </xdr:to>
        <xdr:sp macro="" textlink="">
          <xdr:nvSpPr>
            <xdr:cNvPr id="45152" name="Group Box 96" hidden="1">
              <a:extLst>
                <a:ext uri="{63B3BB69-23CF-44E3-9099-C40C66FF867C}">
                  <a14:compatExt spid="_x0000_s45152"/>
                </a:ext>
                <a:ext uri="{FF2B5EF4-FFF2-40B4-BE49-F238E27FC236}">
                  <a16:creationId xmlns:a16="http://schemas.microsoft.com/office/drawing/2014/main" id="{00000000-0008-0000-0900-000060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28</xdr:row>
          <xdr:rowOff>0</xdr:rowOff>
        </xdr:from>
        <xdr:to>
          <xdr:col>11</xdr:col>
          <xdr:colOff>38100</xdr:colOff>
          <xdr:row>28</xdr:row>
          <xdr:rowOff>373380</xdr:rowOff>
        </xdr:to>
        <xdr:sp macro="" textlink="">
          <xdr:nvSpPr>
            <xdr:cNvPr id="45153" name="Group Box 97" hidden="1">
              <a:extLst>
                <a:ext uri="{63B3BB69-23CF-44E3-9099-C40C66FF867C}">
                  <a14:compatExt spid="_x0000_s45153"/>
                </a:ext>
                <a:ext uri="{FF2B5EF4-FFF2-40B4-BE49-F238E27FC236}">
                  <a16:creationId xmlns:a16="http://schemas.microsoft.com/office/drawing/2014/main" id="{00000000-0008-0000-0900-000061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0</xdr:rowOff>
        </xdr:from>
        <xdr:to>
          <xdr:col>11</xdr:col>
          <xdr:colOff>30480</xdr:colOff>
          <xdr:row>28</xdr:row>
          <xdr:rowOff>373380</xdr:rowOff>
        </xdr:to>
        <xdr:sp macro="" textlink="">
          <xdr:nvSpPr>
            <xdr:cNvPr id="45154" name="Group Box 98" hidden="1">
              <a:extLst>
                <a:ext uri="{63B3BB69-23CF-44E3-9099-C40C66FF867C}">
                  <a14:compatExt spid="_x0000_s45154"/>
                </a:ext>
                <a:ext uri="{FF2B5EF4-FFF2-40B4-BE49-F238E27FC236}">
                  <a16:creationId xmlns:a16="http://schemas.microsoft.com/office/drawing/2014/main" id="{00000000-0008-0000-0900-000062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28</xdr:row>
          <xdr:rowOff>0</xdr:rowOff>
        </xdr:from>
        <xdr:to>
          <xdr:col>11</xdr:col>
          <xdr:colOff>0</xdr:colOff>
          <xdr:row>28</xdr:row>
          <xdr:rowOff>449580</xdr:rowOff>
        </xdr:to>
        <xdr:sp macro="" textlink="">
          <xdr:nvSpPr>
            <xdr:cNvPr id="45155" name="Group Box 99" hidden="1">
              <a:extLst>
                <a:ext uri="{63B3BB69-23CF-44E3-9099-C40C66FF867C}">
                  <a14:compatExt spid="_x0000_s45155"/>
                </a:ext>
                <a:ext uri="{FF2B5EF4-FFF2-40B4-BE49-F238E27FC236}">
                  <a16:creationId xmlns:a16="http://schemas.microsoft.com/office/drawing/2014/main" id="{00000000-0008-0000-0900-000063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28</xdr:row>
          <xdr:rowOff>0</xdr:rowOff>
        </xdr:from>
        <xdr:to>
          <xdr:col>11</xdr:col>
          <xdr:colOff>0</xdr:colOff>
          <xdr:row>28</xdr:row>
          <xdr:rowOff>373380</xdr:rowOff>
        </xdr:to>
        <xdr:sp macro="" textlink="">
          <xdr:nvSpPr>
            <xdr:cNvPr id="45156" name="Group Box 100" hidden="1">
              <a:extLst>
                <a:ext uri="{63B3BB69-23CF-44E3-9099-C40C66FF867C}">
                  <a14:compatExt spid="_x0000_s45156"/>
                </a:ext>
                <a:ext uri="{FF2B5EF4-FFF2-40B4-BE49-F238E27FC236}">
                  <a16:creationId xmlns:a16="http://schemas.microsoft.com/office/drawing/2014/main" id="{00000000-0008-0000-0900-000064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0</xdr:rowOff>
        </xdr:from>
        <xdr:to>
          <xdr:col>11</xdr:col>
          <xdr:colOff>22860</xdr:colOff>
          <xdr:row>28</xdr:row>
          <xdr:rowOff>373380</xdr:rowOff>
        </xdr:to>
        <xdr:sp macro="" textlink="">
          <xdr:nvSpPr>
            <xdr:cNvPr id="45157" name="Group Box 101" hidden="1">
              <a:extLst>
                <a:ext uri="{63B3BB69-23CF-44E3-9099-C40C66FF867C}">
                  <a14:compatExt spid="_x0000_s45157"/>
                </a:ext>
                <a:ext uri="{FF2B5EF4-FFF2-40B4-BE49-F238E27FC236}">
                  <a16:creationId xmlns:a16="http://schemas.microsoft.com/office/drawing/2014/main" id="{00000000-0008-0000-0900-000065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28</xdr:row>
          <xdr:rowOff>0</xdr:rowOff>
        </xdr:from>
        <xdr:to>
          <xdr:col>11</xdr:col>
          <xdr:colOff>38100</xdr:colOff>
          <xdr:row>28</xdr:row>
          <xdr:rowOff>373380</xdr:rowOff>
        </xdr:to>
        <xdr:sp macro="" textlink="">
          <xdr:nvSpPr>
            <xdr:cNvPr id="45158" name="Group Box 102" hidden="1">
              <a:extLst>
                <a:ext uri="{63B3BB69-23CF-44E3-9099-C40C66FF867C}">
                  <a14:compatExt spid="_x0000_s45158"/>
                </a:ext>
                <a:ext uri="{FF2B5EF4-FFF2-40B4-BE49-F238E27FC236}">
                  <a16:creationId xmlns:a16="http://schemas.microsoft.com/office/drawing/2014/main" id="{00000000-0008-0000-0900-000066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0</xdr:rowOff>
        </xdr:from>
        <xdr:to>
          <xdr:col>11</xdr:col>
          <xdr:colOff>22860</xdr:colOff>
          <xdr:row>28</xdr:row>
          <xdr:rowOff>373380</xdr:rowOff>
        </xdr:to>
        <xdr:sp macro="" textlink="">
          <xdr:nvSpPr>
            <xdr:cNvPr id="45159" name="Group Box 103" hidden="1">
              <a:extLst>
                <a:ext uri="{63B3BB69-23CF-44E3-9099-C40C66FF867C}">
                  <a14:compatExt spid="_x0000_s45159"/>
                </a:ext>
                <a:ext uri="{FF2B5EF4-FFF2-40B4-BE49-F238E27FC236}">
                  <a16:creationId xmlns:a16="http://schemas.microsoft.com/office/drawing/2014/main" id="{00000000-0008-0000-0900-000067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0</xdr:rowOff>
        </xdr:from>
        <xdr:to>
          <xdr:col>11</xdr:col>
          <xdr:colOff>30480</xdr:colOff>
          <xdr:row>28</xdr:row>
          <xdr:rowOff>373380</xdr:rowOff>
        </xdr:to>
        <xdr:sp macro="" textlink="">
          <xdr:nvSpPr>
            <xdr:cNvPr id="45160" name="Group Box 104" hidden="1">
              <a:extLst>
                <a:ext uri="{63B3BB69-23CF-44E3-9099-C40C66FF867C}">
                  <a14:compatExt spid="_x0000_s45160"/>
                </a:ext>
                <a:ext uri="{FF2B5EF4-FFF2-40B4-BE49-F238E27FC236}">
                  <a16:creationId xmlns:a16="http://schemas.microsoft.com/office/drawing/2014/main" id="{00000000-0008-0000-0900-000068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28</xdr:row>
          <xdr:rowOff>0</xdr:rowOff>
        </xdr:from>
        <xdr:to>
          <xdr:col>11</xdr:col>
          <xdr:colOff>38100</xdr:colOff>
          <xdr:row>28</xdr:row>
          <xdr:rowOff>373380</xdr:rowOff>
        </xdr:to>
        <xdr:sp macro="" textlink="">
          <xdr:nvSpPr>
            <xdr:cNvPr id="45161" name="Group Box 105" hidden="1">
              <a:extLst>
                <a:ext uri="{63B3BB69-23CF-44E3-9099-C40C66FF867C}">
                  <a14:compatExt spid="_x0000_s45161"/>
                </a:ext>
                <a:ext uri="{FF2B5EF4-FFF2-40B4-BE49-F238E27FC236}">
                  <a16:creationId xmlns:a16="http://schemas.microsoft.com/office/drawing/2014/main" id="{00000000-0008-0000-0900-000069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0</xdr:rowOff>
        </xdr:from>
        <xdr:to>
          <xdr:col>11</xdr:col>
          <xdr:colOff>22860</xdr:colOff>
          <xdr:row>28</xdr:row>
          <xdr:rowOff>373380</xdr:rowOff>
        </xdr:to>
        <xdr:sp macro="" textlink="">
          <xdr:nvSpPr>
            <xdr:cNvPr id="45162" name="Group Box 106" hidden="1">
              <a:extLst>
                <a:ext uri="{63B3BB69-23CF-44E3-9099-C40C66FF867C}">
                  <a14:compatExt spid="_x0000_s45162"/>
                </a:ext>
                <a:ext uri="{FF2B5EF4-FFF2-40B4-BE49-F238E27FC236}">
                  <a16:creationId xmlns:a16="http://schemas.microsoft.com/office/drawing/2014/main" id="{00000000-0008-0000-0900-00006A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28</xdr:row>
          <xdr:rowOff>0</xdr:rowOff>
        </xdr:from>
        <xdr:to>
          <xdr:col>11</xdr:col>
          <xdr:colOff>0</xdr:colOff>
          <xdr:row>28</xdr:row>
          <xdr:rowOff>449580</xdr:rowOff>
        </xdr:to>
        <xdr:sp macro="" textlink="">
          <xdr:nvSpPr>
            <xdr:cNvPr id="45163" name="Group Box 107" hidden="1">
              <a:extLst>
                <a:ext uri="{63B3BB69-23CF-44E3-9099-C40C66FF867C}">
                  <a14:compatExt spid="_x0000_s45163"/>
                </a:ext>
                <a:ext uri="{FF2B5EF4-FFF2-40B4-BE49-F238E27FC236}">
                  <a16:creationId xmlns:a16="http://schemas.microsoft.com/office/drawing/2014/main" id="{00000000-0008-0000-0900-00006B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0</xdr:rowOff>
        </xdr:from>
        <xdr:to>
          <xdr:col>11</xdr:col>
          <xdr:colOff>30480</xdr:colOff>
          <xdr:row>28</xdr:row>
          <xdr:rowOff>373380</xdr:rowOff>
        </xdr:to>
        <xdr:sp macro="" textlink="">
          <xdr:nvSpPr>
            <xdr:cNvPr id="45164" name="Group Box 108" hidden="1">
              <a:extLst>
                <a:ext uri="{63B3BB69-23CF-44E3-9099-C40C66FF867C}">
                  <a14:compatExt spid="_x0000_s45164"/>
                </a:ext>
                <a:ext uri="{FF2B5EF4-FFF2-40B4-BE49-F238E27FC236}">
                  <a16:creationId xmlns:a16="http://schemas.microsoft.com/office/drawing/2014/main" id="{00000000-0008-0000-0900-00006C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28</xdr:row>
          <xdr:rowOff>0</xdr:rowOff>
        </xdr:from>
        <xdr:to>
          <xdr:col>11</xdr:col>
          <xdr:colOff>38100</xdr:colOff>
          <xdr:row>28</xdr:row>
          <xdr:rowOff>373380</xdr:rowOff>
        </xdr:to>
        <xdr:sp macro="" textlink="">
          <xdr:nvSpPr>
            <xdr:cNvPr id="45165" name="Group Box 109" hidden="1">
              <a:extLst>
                <a:ext uri="{63B3BB69-23CF-44E3-9099-C40C66FF867C}">
                  <a14:compatExt spid="_x0000_s45165"/>
                </a:ext>
                <a:ext uri="{FF2B5EF4-FFF2-40B4-BE49-F238E27FC236}">
                  <a16:creationId xmlns:a16="http://schemas.microsoft.com/office/drawing/2014/main" id="{00000000-0008-0000-0900-00006D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0</xdr:rowOff>
        </xdr:from>
        <xdr:to>
          <xdr:col>11</xdr:col>
          <xdr:colOff>22860</xdr:colOff>
          <xdr:row>28</xdr:row>
          <xdr:rowOff>373380</xdr:rowOff>
        </xdr:to>
        <xdr:sp macro="" textlink="">
          <xdr:nvSpPr>
            <xdr:cNvPr id="45166" name="Group Box 110" hidden="1">
              <a:extLst>
                <a:ext uri="{63B3BB69-23CF-44E3-9099-C40C66FF867C}">
                  <a14:compatExt spid="_x0000_s45166"/>
                </a:ext>
                <a:ext uri="{FF2B5EF4-FFF2-40B4-BE49-F238E27FC236}">
                  <a16:creationId xmlns:a16="http://schemas.microsoft.com/office/drawing/2014/main" id="{00000000-0008-0000-0900-00006E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28</xdr:row>
          <xdr:rowOff>0</xdr:rowOff>
        </xdr:from>
        <xdr:to>
          <xdr:col>11</xdr:col>
          <xdr:colOff>0</xdr:colOff>
          <xdr:row>28</xdr:row>
          <xdr:rowOff>449580</xdr:rowOff>
        </xdr:to>
        <xdr:sp macro="" textlink="">
          <xdr:nvSpPr>
            <xdr:cNvPr id="45167" name="Group Box 111" hidden="1">
              <a:extLst>
                <a:ext uri="{63B3BB69-23CF-44E3-9099-C40C66FF867C}">
                  <a14:compatExt spid="_x0000_s45167"/>
                </a:ext>
                <a:ext uri="{FF2B5EF4-FFF2-40B4-BE49-F238E27FC236}">
                  <a16:creationId xmlns:a16="http://schemas.microsoft.com/office/drawing/2014/main" id="{00000000-0008-0000-0900-00006F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0</xdr:rowOff>
        </xdr:from>
        <xdr:to>
          <xdr:col>11</xdr:col>
          <xdr:colOff>30480</xdr:colOff>
          <xdr:row>28</xdr:row>
          <xdr:rowOff>373380</xdr:rowOff>
        </xdr:to>
        <xdr:sp macro="" textlink="">
          <xdr:nvSpPr>
            <xdr:cNvPr id="45168" name="Group Box 112" hidden="1">
              <a:extLst>
                <a:ext uri="{63B3BB69-23CF-44E3-9099-C40C66FF867C}">
                  <a14:compatExt spid="_x0000_s45168"/>
                </a:ext>
                <a:ext uri="{FF2B5EF4-FFF2-40B4-BE49-F238E27FC236}">
                  <a16:creationId xmlns:a16="http://schemas.microsoft.com/office/drawing/2014/main" id="{00000000-0008-0000-0900-000070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28</xdr:row>
          <xdr:rowOff>0</xdr:rowOff>
        </xdr:from>
        <xdr:to>
          <xdr:col>11</xdr:col>
          <xdr:colOff>38100</xdr:colOff>
          <xdr:row>28</xdr:row>
          <xdr:rowOff>373380</xdr:rowOff>
        </xdr:to>
        <xdr:sp macro="" textlink="">
          <xdr:nvSpPr>
            <xdr:cNvPr id="45169" name="Group Box 113" hidden="1">
              <a:extLst>
                <a:ext uri="{63B3BB69-23CF-44E3-9099-C40C66FF867C}">
                  <a14:compatExt spid="_x0000_s45169"/>
                </a:ext>
                <a:ext uri="{FF2B5EF4-FFF2-40B4-BE49-F238E27FC236}">
                  <a16:creationId xmlns:a16="http://schemas.microsoft.com/office/drawing/2014/main" id="{00000000-0008-0000-0900-000071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0</xdr:rowOff>
        </xdr:from>
        <xdr:to>
          <xdr:col>11</xdr:col>
          <xdr:colOff>22860</xdr:colOff>
          <xdr:row>28</xdr:row>
          <xdr:rowOff>373380</xdr:rowOff>
        </xdr:to>
        <xdr:sp macro="" textlink="">
          <xdr:nvSpPr>
            <xdr:cNvPr id="45170" name="Group Box 114" hidden="1">
              <a:extLst>
                <a:ext uri="{63B3BB69-23CF-44E3-9099-C40C66FF867C}">
                  <a14:compatExt spid="_x0000_s45170"/>
                </a:ext>
                <a:ext uri="{FF2B5EF4-FFF2-40B4-BE49-F238E27FC236}">
                  <a16:creationId xmlns:a16="http://schemas.microsoft.com/office/drawing/2014/main" id="{00000000-0008-0000-0900-000072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21</xdr:row>
          <xdr:rowOff>15240</xdr:rowOff>
        </xdr:from>
        <xdr:to>
          <xdr:col>11</xdr:col>
          <xdr:colOff>7620</xdr:colOff>
          <xdr:row>21</xdr:row>
          <xdr:rowOff>365760</xdr:rowOff>
        </xdr:to>
        <xdr:sp macro="" textlink="">
          <xdr:nvSpPr>
            <xdr:cNvPr id="45171" name="Group Box 115" hidden="1">
              <a:extLst>
                <a:ext uri="{63B3BB69-23CF-44E3-9099-C40C66FF867C}">
                  <a14:compatExt spid="_x0000_s45171"/>
                </a:ext>
                <a:ext uri="{FF2B5EF4-FFF2-40B4-BE49-F238E27FC236}">
                  <a16:creationId xmlns:a16="http://schemas.microsoft.com/office/drawing/2014/main" id="{00000000-0008-0000-0900-000073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20</xdr:row>
          <xdr:rowOff>365760</xdr:rowOff>
        </xdr:from>
        <xdr:to>
          <xdr:col>11</xdr:col>
          <xdr:colOff>0</xdr:colOff>
          <xdr:row>20</xdr:row>
          <xdr:rowOff>777240</xdr:rowOff>
        </xdr:to>
        <xdr:sp macro="" textlink="">
          <xdr:nvSpPr>
            <xdr:cNvPr id="45172" name="Group Box 116" hidden="1">
              <a:extLst>
                <a:ext uri="{63B3BB69-23CF-44E3-9099-C40C66FF867C}">
                  <a14:compatExt spid="_x0000_s45172"/>
                </a:ext>
                <a:ext uri="{FF2B5EF4-FFF2-40B4-BE49-F238E27FC236}">
                  <a16:creationId xmlns:a16="http://schemas.microsoft.com/office/drawing/2014/main" id="{00000000-0008-0000-0900-000074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381000</xdr:rowOff>
        </xdr:from>
        <xdr:to>
          <xdr:col>11</xdr:col>
          <xdr:colOff>22860</xdr:colOff>
          <xdr:row>20</xdr:row>
          <xdr:rowOff>731520</xdr:rowOff>
        </xdr:to>
        <xdr:sp macro="" textlink="">
          <xdr:nvSpPr>
            <xdr:cNvPr id="45173" name="Group Box 117" hidden="1">
              <a:extLst>
                <a:ext uri="{63B3BB69-23CF-44E3-9099-C40C66FF867C}">
                  <a14:compatExt spid="_x0000_s45173"/>
                </a:ext>
                <a:ext uri="{FF2B5EF4-FFF2-40B4-BE49-F238E27FC236}">
                  <a16:creationId xmlns:a16="http://schemas.microsoft.com/office/drawing/2014/main" id="{00000000-0008-0000-0900-000075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20</xdr:row>
          <xdr:rowOff>358140</xdr:rowOff>
        </xdr:from>
        <xdr:to>
          <xdr:col>11</xdr:col>
          <xdr:colOff>22860</xdr:colOff>
          <xdr:row>20</xdr:row>
          <xdr:rowOff>731520</xdr:rowOff>
        </xdr:to>
        <xdr:sp macro="" textlink="">
          <xdr:nvSpPr>
            <xdr:cNvPr id="45174" name="Group Box 118" hidden="1">
              <a:extLst>
                <a:ext uri="{63B3BB69-23CF-44E3-9099-C40C66FF867C}">
                  <a14:compatExt spid="_x0000_s45174"/>
                </a:ext>
                <a:ext uri="{FF2B5EF4-FFF2-40B4-BE49-F238E27FC236}">
                  <a16:creationId xmlns:a16="http://schemas.microsoft.com/office/drawing/2014/main" id="{00000000-0008-0000-0900-000076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365760</xdr:rowOff>
        </xdr:from>
        <xdr:to>
          <xdr:col>11</xdr:col>
          <xdr:colOff>22860</xdr:colOff>
          <xdr:row>20</xdr:row>
          <xdr:rowOff>731520</xdr:rowOff>
        </xdr:to>
        <xdr:sp macro="" textlink="">
          <xdr:nvSpPr>
            <xdr:cNvPr id="45175" name="Group Box 119" hidden="1">
              <a:extLst>
                <a:ext uri="{63B3BB69-23CF-44E3-9099-C40C66FF867C}">
                  <a14:compatExt spid="_x0000_s45175"/>
                </a:ext>
                <a:ext uri="{FF2B5EF4-FFF2-40B4-BE49-F238E27FC236}">
                  <a16:creationId xmlns:a16="http://schemas.microsoft.com/office/drawing/2014/main" id="{00000000-0008-0000-0900-000077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23</xdr:row>
          <xdr:rowOff>15240</xdr:rowOff>
        </xdr:from>
        <xdr:to>
          <xdr:col>11</xdr:col>
          <xdr:colOff>7620</xdr:colOff>
          <xdr:row>23</xdr:row>
          <xdr:rowOff>365760</xdr:rowOff>
        </xdr:to>
        <xdr:sp macro="" textlink="">
          <xdr:nvSpPr>
            <xdr:cNvPr id="45176" name="Group Box 120" hidden="1">
              <a:extLst>
                <a:ext uri="{63B3BB69-23CF-44E3-9099-C40C66FF867C}">
                  <a14:compatExt spid="_x0000_s45176"/>
                </a:ext>
                <a:ext uri="{FF2B5EF4-FFF2-40B4-BE49-F238E27FC236}">
                  <a16:creationId xmlns:a16="http://schemas.microsoft.com/office/drawing/2014/main" id="{00000000-0008-0000-0900-000078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25</xdr:row>
          <xdr:rowOff>15240</xdr:rowOff>
        </xdr:from>
        <xdr:to>
          <xdr:col>11</xdr:col>
          <xdr:colOff>7620</xdr:colOff>
          <xdr:row>25</xdr:row>
          <xdr:rowOff>365760</xdr:rowOff>
        </xdr:to>
        <xdr:sp macro="" textlink="">
          <xdr:nvSpPr>
            <xdr:cNvPr id="45177" name="Group Box 121" hidden="1">
              <a:extLst>
                <a:ext uri="{63B3BB69-23CF-44E3-9099-C40C66FF867C}">
                  <a14:compatExt spid="_x0000_s45177"/>
                </a:ext>
                <a:ext uri="{FF2B5EF4-FFF2-40B4-BE49-F238E27FC236}">
                  <a16:creationId xmlns:a16="http://schemas.microsoft.com/office/drawing/2014/main" id="{00000000-0008-0000-0900-000079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27</xdr:row>
          <xdr:rowOff>15240</xdr:rowOff>
        </xdr:from>
        <xdr:to>
          <xdr:col>11</xdr:col>
          <xdr:colOff>7620</xdr:colOff>
          <xdr:row>27</xdr:row>
          <xdr:rowOff>365760</xdr:rowOff>
        </xdr:to>
        <xdr:sp macro="" textlink="">
          <xdr:nvSpPr>
            <xdr:cNvPr id="45178" name="Group Box 122" hidden="1">
              <a:extLst>
                <a:ext uri="{63B3BB69-23CF-44E3-9099-C40C66FF867C}">
                  <a14:compatExt spid="_x0000_s45178"/>
                </a:ext>
                <a:ext uri="{FF2B5EF4-FFF2-40B4-BE49-F238E27FC236}">
                  <a16:creationId xmlns:a16="http://schemas.microsoft.com/office/drawing/2014/main" id="{00000000-0008-0000-0900-00007A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sic%20Sustainability%20Assessment%20Tool%20-%20R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SAT%20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SAT%20R5%20-%20SSC%20vers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SAT%20-%20R1.0%20-%20SSC%20-%20En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SAT%20-%20SSC%20-%20R2.3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PLC%20SP%20Rating%20Questionnaire%20-%20DRAFT%20v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Company Profile"/>
      <sheetName val="Governance"/>
      <sheetName val="Procurement"/>
      <sheetName val="Energy"/>
      <sheetName val="Water"/>
      <sheetName val="GHG Emissions"/>
      <sheetName val="Non-GHG Emissions"/>
      <sheetName val="Waste"/>
      <sheetName val="Encroach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
          <cell r="C1" t="str">
            <v>No</v>
          </cell>
          <cell r="G1" t="str">
            <v>No</v>
          </cell>
          <cell r="H1" t="str">
            <v>No</v>
          </cell>
          <cell r="I1" t="str">
            <v>No</v>
          </cell>
          <cell r="J1" t="str">
            <v>No</v>
          </cell>
          <cell r="K1" t="str">
            <v>No</v>
          </cell>
          <cell r="L1" t="str">
            <v>No</v>
          </cell>
          <cell r="M1" t="str">
            <v>No</v>
          </cell>
          <cell r="N1" t="str">
            <v>No</v>
          </cell>
          <cell r="O1" t="str">
            <v>No</v>
          </cell>
        </row>
        <row r="2">
          <cell r="C2" t="str">
            <v>Partially</v>
          </cell>
          <cell r="G2" t="str">
            <v>Partially</v>
          </cell>
          <cell r="H2" t="str">
            <v>Partially</v>
          </cell>
          <cell r="I2" t="str">
            <v>Partially</v>
          </cell>
          <cell r="J2" t="str">
            <v>Partially</v>
          </cell>
          <cell r="K2" t="str">
            <v>Partially</v>
          </cell>
          <cell r="L2" t="str">
            <v>Partially</v>
          </cell>
          <cell r="M2" t="str">
            <v>Partially</v>
          </cell>
          <cell r="N2" t="str">
            <v>Partially</v>
          </cell>
          <cell r="O2" t="str">
            <v>Partially</v>
          </cell>
        </row>
        <row r="3">
          <cell r="C3" t="str">
            <v>Yes</v>
          </cell>
          <cell r="G3" t="str">
            <v>Yes</v>
          </cell>
          <cell r="H3" t="str">
            <v>Yes</v>
          </cell>
          <cell r="I3" t="str">
            <v>Yes</v>
          </cell>
          <cell r="J3" t="str">
            <v>Yes</v>
          </cell>
          <cell r="K3" t="str">
            <v>Yes</v>
          </cell>
          <cell r="L3" t="str">
            <v>Yes</v>
          </cell>
          <cell r="M3" t="str">
            <v>Yes</v>
          </cell>
          <cell r="N3" t="str">
            <v>Yes</v>
          </cell>
          <cell r="O3" t="str">
            <v>Yes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Ethical Practices"/>
      <sheetName val="Positive Impacts "/>
      <sheetName val="ESG Scores"/>
      <sheetName val="SDGs Scores"/>
      <sheetName val="Capitals Scores"/>
      <sheetName val="Take Action"/>
      <sheetName val="_SSC"/>
      <sheetName val="_Options"/>
    </sheetNames>
    <sheetDataSet>
      <sheetData sheetId="0"/>
      <sheetData sheetId="1" refreshError="1"/>
      <sheetData sheetId="2"/>
      <sheetData sheetId="3"/>
      <sheetData sheetId="4"/>
      <sheetData sheetId="5"/>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Ethical Practices"/>
      <sheetName val="Positive Impacts"/>
      <sheetName val="ESG Scores"/>
      <sheetName val="SDGs Scores"/>
      <sheetName val="Capitals Scores"/>
      <sheetName val="Take Action"/>
      <sheetName val="Finish"/>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K2">
            <v>0.09</v>
          </cell>
        </row>
      </sheetData>
      <sheetData sheetId="17" refreshError="1"/>
      <sheetData sheetId="18" refreshError="1"/>
      <sheetData sheetId="19" refreshError="1"/>
      <sheetData sheetId="20" refreshError="1"/>
      <sheetData sheetId="21" refreshError="1"/>
      <sheetData sheetId="22" refreshError="1"/>
      <sheetData sheetId="23">
        <row r="1">
          <cell r="CN1" t="str">
            <v>No</v>
          </cell>
          <cell r="CV1" t="str">
            <v>No</v>
          </cell>
          <cell r="CW1" t="str">
            <v>No</v>
          </cell>
          <cell r="CX1" t="str">
            <v>No</v>
          </cell>
          <cell r="CY1" t="str">
            <v>No</v>
          </cell>
          <cell r="CZ1" t="str">
            <v>No</v>
          </cell>
          <cell r="DA1" t="str">
            <v>No</v>
          </cell>
          <cell r="DB1" t="str">
            <v>No</v>
          </cell>
        </row>
        <row r="2">
          <cell r="CN2" t="str">
            <v>Partially</v>
          </cell>
          <cell r="CV2" t="str">
            <v>Partially</v>
          </cell>
          <cell r="CW2" t="str">
            <v>Partially</v>
          </cell>
          <cell r="CX2" t="str">
            <v>Partially</v>
          </cell>
          <cell r="CY2" t="str">
            <v>Partially</v>
          </cell>
          <cell r="CZ2" t="str">
            <v>Partially</v>
          </cell>
          <cell r="DA2" t="str">
            <v>Partially</v>
          </cell>
          <cell r="DB2" t="str">
            <v>Partially</v>
          </cell>
        </row>
        <row r="3">
          <cell r="CN3" t="str">
            <v>Yes</v>
          </cell>
          <cell r="CV3" t="str">
            <v>Yes</v>
          </cell>
          <cell r="CW3" t="str">
            <v>Yes</v>
          </cell>
          <cell r="CX3" t="str">
            <v>Yes</v>
          </cell>
          <cell r="CY3" t="str">
            <v>Yes</v>
          </cell>
          <cell r="CZ3" t="str">
            <v>Yes</v>
          </cell>
          <cell r="DA3" t="str">
            <v>Yes</v>
          </cell>
          <cell r="DB3" t="str">
            <v>Yes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any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amp; Donations"/>
      <sheetName val="Business Ethics"/>
      <sheetName val="Lobbying"/>
      <sheetName val="Investments"/>
      <sheetName val="ESG Scores"/>
      <sheetName val="SDGs Scores"/>
      <sheetName val="Capitals Scores"/>
      <sheetName val="_SSC"/>
      <sheetName val="_Options"/>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Organization Profile"/>
      <sheetName val="Rating Questionnaire"/>
      <sheetName val="Sample SP Resources"/>
      <sheetName val="_SSC"/>
    </sheetNames>
    <sheetDataSet>
      <sheetData sheetId="0" refreshError="1"/>
      <sheetData sheetId="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bobwillard@sustainabilityadvantage.com" TargetMode="External"/><Relationship Id="rId3" Type="http://schemas.openxmlformats.org/officeDocument/2006/relationships/hyperlink" Target="https://assets.bbhub.io/company/sites/60/2021/07/2021-TCFD-Status_Report.pdf" TargetMode="External"/><Relationship Id="rId7" Type="http://schemas.openxmlformats.org/officeDocument/2006/relationships/hyperlink" Target="https://sustainabilityadvantage.com/assessments/ficc/" TargetMode="External"/><Relationship Id="rId12" Type="http://schemas.openxmlformats.org/officeDocument/2006/relationships/image" Target="../media/image1.png"/><Relationship Id="rId2" Type="http://schemas.openxmlformats.org/officeDocument/2006/relationships/hyperlink" Target="https://assets.bbhub.io/company/sites/60/2020/10/FINAL-2017-TCFD-Report-11052018.pdf" TargetMode="External"/><Relationship Id="rId1" Type="http://schemas.openxmlformats.org/officeDocument/2006/relationships/hyperlink" Target="https://assets.bbhub.io/company/sites/60/2021/07/2021-TCFD-Implementing_Guidance.pdf" TargetMode="External"/><Relationship Id="rId6" Type="http://schemas.openxmlformats.org/officeDocument/2006/relationships/hyperlink" Target="https://www.accountingforsustainability.org/en/knowledge-hub/guides/managing-future-uncertainty.html" TargetMode="External"/><Relationship Id="rId11" Type="http://schemas.openxmlformats.org/officeDocument/2006/relationships/drawing" Target="../drawings/drawing1.xml"/><Relationship Id="rId5" Type="http://schemas.openxmlformats.org/officeDocument/2006/relationships/hyperlink" Target="https://sciencebasedtargets.org/net-zero" TargetMode="External"/><Relationship Id="rId10" Type="http://schemas.openxmlformats.org/officeDocument/2006/relationships/customProperty" Target="../customProperty1.bin"/><Relationship Id="rId4" Type="http://schemas.openxmlformats.org/officeDocument/2006/relationships/hyperlink" Target="https://sustainabilityadvantage.com/businesscases/project-level-business-case/"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50.xml"/><Relationship Id="rId117" Type="http://schemas.openxmlformats.org/officeDocument/2006/relationships/ctrlProp" Target="../ctrlProps/ctrlProp141.xml"/><Relationship Id="rId21" Type="http://schemas.openxmlformats.org/officeDocument/2006/relationships/ctrlProp" Target="../ctrlProps/ctrlProp45.xml"/><Relationship Id="rId42" Type="http://schemas.openxmlformats.org/officeDocument/2006/relationships/ctrlProp" Target="../ctrlProps/ctrlProp66.xml"/><Relationship Id="rId47" Type="http://schemas.openxmlformats.org/officeDocument/2006/relationships/ctrlProp" Target="../ctrlProps/ctrlProp71.xml"/><Relationship Id="rId63" Type="http://schemas.openxmlformats.org/officeDocument/2006/relationships/ctrlProp" Target="../ctrlProps/ctrlProp87.xml"/><Relationship Id="rId68" Type="http://schemas.openxmlformats.org/officeDocument/2006/relationships/ctrlProp" Target="../ctrlProps/ctrlProp92.xml"/><Relationship Id="rId84" Type="http://schemas.openxmlformats.org/officeDocument/2006/relationships/ctrlProp" Target="../ctrlProps/ctrlProp108.xml"/><Relationship Id="rId89" Type="http://schemas.openxmlformats.org/officeDocument/2006/relationships/ctrlProp" Target="../ctrlProps/ctrlProp113.xml"/><Relationship Id="rId112" Type="http://schemas.openxmlformats.org/officeDocument/2006/relationships/ctrlProp" Target="../ctrlProps/ctrlProp136.xml"/><Relationship Id="rId16" Type="http://schemas.openxmlformats.org/officeDocument/2006/relationships/ctrlProp" Target="../ctrlProps/ctrlProp40.xml"/><Relationship Id="rId107" Type="http://schemas.openxmlformats.org/officeDocument/2006/relationships/ctrlProp" Target="../ctrlProps/ctrlProp131.xml"/><Relationship Id="rId11" Type="http://schemas.openxmlformats.org/officeDocument/2006/relationships/ctrlProp" Target="../ctrlProps/ctrlProp35.xml"/><Relationship Id="rId32" Type="http://schemas.openxmlformats.org/officeDocument/2006/relationships/ctrlProp" Target="../ctrlProps/ctrlProp56.xml"/><Relationship Id="rId37" Type="http://schemas.openxmlformats.org/officeDocument/2006/relationships/ctrlProp" Target="../ctrlProps/ctrlProp61.xml"/><Relationship Id="rId53" Type="http://schemas.openxmlformats.org/officeDocument/2006/relationships/ctrlProp" Target="../ctrlProps/ctrlProp77.xml"/><Relationship Id="rId58" Type="http://schemas.openxmlformats.org/officeDocument/2006/relationships/ctrlProp" Target="../ctrlProps/ctrlProp82.xml"/><Relationship Id="rId74" Type="http://schemas.openxmlformats.org/officeDocument/2006/relationships/ctrlProp" Target="../ctrlProps/ctrlProp98.xml"/><Relationship Id="rId79" Type="http://schemas.openxmlformats.org/officeDocument/2006/relationships/ctrlProp" Target="../ctrlProps/ctrlProp103.xml"/><Relationship Id="rId102" Type="http://schemas.openxmlformats.org/officeDocument/2006/relationships/ctrlProp" Target="../ctrlProps/ctrlProp126.xml"/><Relationship Id="rId123" Type="http://schemas.openxmlformats.org/officeDocument/2006/relationships/ctrlProp" Target="../ctrlProps/ctrlProp147.xml"/><Relationship Id="rId5" Type="http://schemas.openxmlformats.org/officeDocument/2006/relationships/ctrlProp" Target="../ctrlProps/ctrlProp29.xml"/><Relationship Id="rId61" Type="http://schemas.openxmlformats.org/officeDocument/2006/relationships/ctrlProp" Target="../ctrlProps/ctrlProp85.xml"/><Relationship Id="rId82" Type="http://schemas.openxmlformats.org/officeDocument/2006/relationships/ctrlProp" Target="../ctrlProps/ctrlProp106.xml"/><Relationship Id="rId90" Type="http://schemas.openxmlformats.org/officeDocument/2006/relationships/ctrlProp" Target="../ctrlProps/ctrlProp114.xml"/><Relationship Id="rId95" Type="http://schemas.openxmlformats.org/officeDocument/2006/relationships/ctrlProp" Target="../ctrlProps/ctrlProp119.xml"/><Relationship Id="rId19" Type="http://schemas.openxmlformats.org/officeDocument/2006/relationships/ctrlProp" Target="../ctrlProps/ctrlProp4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 Id="rId35" Type="http://schemas.openxmlformats.org/officeDocument/2006/relationships/ctrlProp" Target="../ctrlProps/ctrlProp59.xml"/><Relationship Id="rId43" Type="http://schemas.openxmlformats.org/officeDocument/2006/relationships/ctrlProp" Target="../ctrlProps/ctrlProp67.xml"/><Relationship Id="rId48" Type="http://schemas.openxmlformats.org/officeDocument/2006/relationships/ctrlProp" Target="../ctrlProps/ctrlProp72.xml"/><Relationship Id="rId56" Type="http://schemas.openxmlformats.org/officeDocument/2006/relationships/ctrlProp" Target="../ctrlProps/ctrlProp80.xml"/><Relationship Id="rId64" Type="http://schemas.openxmlformats.org/officeDocument/2006/relationships/ctrlProp" Target="../ctrlProps/ctrlProp88.xml"/><Relationship Id="rId69" Type="http://schemas.openxmlformats.org/officeDocument/2006/relationships/ctrlProp" Target="../ctrlProps/ctrlProp93.xml"/><Relationship Id="rId77" Type="http://schemas.openxmlformats.org/officeDocument/2006/relationships/ctrlProp" Target="../ctrlProps/ctrlProp101.xml"/><Relationship Id="rId100" Type="http://schemas.openxmlformats.org/officeDocument/2006/relationships/ctrlProp" Target="../ctrlProps/ctrlProp124.xml"/><Relationship Id="rId105" Type="http://schemas.openxmlformats.org/officeDocument/2006/relationships/ctrlProp" Target="../ctrlProps/ctrlProp129.xml"/><Relationship Id="rId113" Type="http://schemas.openxmlformats.org/officeDocument/2006/relationships/ctrlProp" Target="../ctrlProps/ctrlProp137.xml"/><Relationship Id="rId118" Type="http://schemas.openxmlformats.org/officeDocument/2006/relationships/ctrlProp" Target="../ctrlProps/ctrlProp142.xml"/><Relationship Id="rId126" Type="http://schemas.openxmlformats.org/officeDocument/2006/relationships/ctrlProp" Target="../ctrlProps/ctrlProp150.xml"/><Relationship Id="rId8" Type="http://schemas.openxmlformats.org/officeDocument/2006/relationships/ctrlProp" Target="../ctrlProps/ctrlProp32.xml"/><Relationship Id="rId51" Type="http://schemas.openxmlformats.org/officeDocument/2006/relationships/ctrlProp" Target="../ctrlProps/ctrlProp75.xml"/><Relationship Id="rId72" Type="http://schemas.openxmlformats.org/officeDocument/2006/relationships/ctrlProp" Target="../ctrlProps/ctrlProp96.xml"/><Relationship Id="rId80" Type="http://schemas.openxmlformats.org/officeDocument/2006/relationships/ctrlProp" Target="../ctrlProps/ctrlProp104.xml"/><Relationship Id="rId85" Type="http://schemas.openxmlformats.org/officeDocument/2006/relationships/ctrlProp" Target="../ctrlProps/ctrlProp109.xml"/><Relationship Id="rId93" Type="http://schemas.openxmlformats.org/officeDocument/2006/relationships/ctrlProp" Target="../ctrlProps/ctrlProp117.xml"/><Relationship Id="rId98" Type="http://schemas.openxmlformats.org/officeDocument/2006/relationships/ctrlProp" Target="../ctrlProps/ctrlProp122.xml"/><Relationship Id="rId121" Type="http://schemas.openxmlformats.org/officeDocument/2006/relationships/ctrlProp" Target="../ctrlProps/ctrlProp145.xml"/><Relationship Id="rId3" Type="http://schemas.openxmlformats.org/officeDocument/2006/relationships/vmlDrawing" Target="../drawings/vmlDrawing5.v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33" Type="http://schemas.openxmlformats.org/officeDocument/2006/relationships/ctrlProp" Target="../ctrlProps/ctrlProp57.xml"/><Relationship Id="rId38" Type="http://schemas.openxmlformats.org/officeDocument/2006/relationships/ctrlProp" Target="../ctrlProps/ctrlProp62.xml"/><Relationship Id="rId46" Type="http://schemas.openxmlformats.org/officeDocument/2006/relationships/ctrlProp" Target="../ctrlProps/ctrlProp70.xml"/><Relationship Id="rId59" Type="http://schemas.openxmlformats.org/officeDocument/2006/relationships/ctrlProp" Target="../ctrlProps/ctrlProp83.xml"/><Relationship Id="rId67" Type="http://schemas.openxmlformats.org/officeDocument/2006/relationships/ctrlProp" Target="../ctrlProps/ctrlProp91.xml"/><Relationship Id="rId103" Type="http://schemas.openxmlformats.org/officeDocument/2006/relationships/ctrlProp" Target="../ctrlProps/ctrlProp127.xml"/><Relationship Id="rId108" Type="http://schemas.openxmlformats.org/officeDocument/2006/relationships/ctrlProp" Target="../ctrlProps/ctrlProp132.xml"/><Relationship Id="rId116" Type="http://schemas.openxmlformats.org/officeDocument/2006/relationships/ctrlProp" Target="../ctrlProps/ctrlProp140.xml"/><Relationship Id="rId124" Type="http://schemas.openxmlformats.org/officeDocument/2006/relationships/ctrlProp" Target="../ctrlProps/ctrlProp148.xml"/><Relationship Id="rId20" Type="http://schemas.openxmlformats.org/officeDocument/2006/relationships/ctrlProp" Target="../ctrlProps/ctrlProp44.xml"/><Relationship Id="rId41" Type="http://schemas.openxmlformats.org/officeDocument/2006/relationships/ctrlProp" Target="../ctrlProps/ctrlProp65.xml"/><Relationship Id="rId54" Type="http://schemas.openxmlformats.org/officeDocument/2006/relationships/ctrlProp" Target="../ctrlProps/ctrlProp78.xml"/><Relationship Id="rId62" Type="http://schemas.openxmlformats.org/officeDocument/2006/relationships/ctrlProp" Target="../ctrlProps/ctrlProp86.xml"/><Relationship Id="rId70" Type="http://schemas.openxmlformats.org/officeDocument/2006/relationships/ctrlProp" Target="../ctrlProps/ctrlProp94.xml"/><Relationship Id="rId75" Type="http://schemas.openxmlformats.org/officeDocument/2006/relationships/ctrlProp" Target="../ctrlProps/ctrlProp99.xml"/><Relationship Id="rId83" Type="http://schemas.openxmlformats.org/officeDocument/2006/relationships/ctrlProp" Target="../ctrlProps/ctrlProp107.xml"/><Relationship Id="rId88" Type="http://schemas.openxmlformats.org/officeDocument/2006/relationships/ctrlProp" Target="../ctrlProps/ctrlProp112.xml"/><Relationship Id="rId91" Type="http://schemas.openxmlformats.org/officeDocument/2006/relationships/ctrlProp" Target="../ctrlProps/ctrlProp115.xml"/><Relationship Id="rId96" Type="http://schemas.openxmlformats.org/officeDocument/2006/relationships/ctrlProp" Target="../ctrlProps/ctrlProp120.xml"/><Relationship Id="rId111" Type="http://schemas.openxmlformats.org/officeDocument/2006/relationships/ctrlProp" Target="../ctrlProps/ctrlProp135.xml"/><Relationship Id="rId1" Type="http://schemas.openxmlformats.org/officeDocument/2006/relationships/printerSettings" Target="../printerSettings/printerSettings10.bin"/><Relationship Id="rId6" Type="http://schemas.openxmlformats.org/officeDocument/2006/relationships/ctrlProp" Target="../ctrlProps/ctrlProp30.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36" Type="http://schemas.openxmlformats.org/officeDocument/2006/relationships/ctrlProp" Target="../ctrlProps/ctrlProp60.xml"/><Relationship Id="rId49" Type="http://schemas.openxmlformats.org/officeDocument/2006/relationships/ctrlProp" Target="../ctrlProps/ctrlProp73.xml"/><Relationship Id="rId57" Type="http://schemas.openxmlformats.org/officeDocument/2006/relationships/ctrlProp" Target="../ctrlProps/ctrlProp81.xml"/><Relationship Id="rId106" Type="http://schemas.openxmlformats.org/officeDocument/2006/relationships/ctrlProp" Target="../ctrlProps/ctrlProp130.xml"/><Relationship Id="rId114" Type="http://schemas.openxmlformats.org/officeDocument/2006/relationships/ctrlProp" Target="../ctrlProps/ctrlProp138.xml"/><Relationship Id="rId119" Type="http://schemas.openxmlformats.org/officeDocument/2006/relationships/ctrlProp" Target="../ctrlProps/ctrlProp143.xml"/><Relationship Id="rId10" Type="http://schemas.openxmlformats.org/officeDocument/2006/relationships/ctrlProp" Target="../ctrlProps/ctrlProp34.xml"/><Relationship Id="rId31" Type="http://schemas.openxmlformats.org/officeDocument/2006/relationships/ctrlProp" Target="../ctrlProps/ctrlProp55.xml"/><Relationship Id="rId44" Type="http://schemas.openxmlformats.org/officeDocument/2006/relationships/ctrlProp" Target="../ctrlProps/ctrlProp68.xml"/><Relationship Id="rId52" Type="http://schemas.openxmlformats.org/officeDocument/2006/relationships/ctrlProp" Target="../ctrlProps/ctrlProp76.xml"/><Relationship Id="rId60" Type="http://schemas.openxmlformats.org/officeDocument/2006/relationships/ctrlProp" Target="../ctrlProps/ctrlProp84.xml"/><Relationship Id="rId65" Type="http://schemas.openxmlformats.org/officeDocument/2006/relationships/ctrlProp" Target="../ctrlProps/ctrlProp89.xml"/><Relationship Id="rId73" Type="http://schemas.openxmlformats.org/officeDocument/2006/relationships/ctrlProp" Target="../ctrlProps/ctrlProp97.xml"/><Relationship Id="rId78" Type="http://schemas.openxmlformats.org/officeDocument/2006/relationships/ctrlProp" Target="../ctrlProps/ctrlProp102.xml"/><Relationship Id="rId81" Type="http://schemas.openxmlformats.org/officeDocument/2006/relationships/ctrlProp" Target="../ctrlProps/ctrlProp105.xml"/><Relationship Id="rId86" Type="http://schemas.openxmlformats.org/officeDocument/2006/relationships/ctrlProp" Target="../ctrlProps/ctrlProp110.xml"/><Relationship Id="rId94" Type="http://schemas.openxmlformats.org/officeDocument/2006/relationships/ctrlProp" Target="../ctrlProps/ctrlProp118.xml"/><Relationship Id="rId99" Type="http://schemas.openxmlformats.org/officeDocument/2006/relationships/ctrlProp" Target="../ctrlProps/ctrlProp123.xml"/><Relationship Id="rId101" Type="http://schemas.openxmlformats.org/officeDocument/2006/relationships/ctrlProp" Target="../ctrlProps/ctrlProp125.xml"/><Relationship Id="rId122" Type="http://schemas.openxmlformats.org/officeDocument/2006/relationships/ctrlProp" Target="../ctrlProps/ctrlProp146.xml"/><Relationship Id="rId4" Type="http://schemas.openxmlformats.org/officeDocument/2006/relationships/image" Target="../media/image4.png"/><Relationship Id="rId9" Type="http://schemas.openxmlformats.org/officeDocument/2006/relationships/ctrlProp" Target="../ctrlProps/ctrlProp33.xml"/><Relationship Id="rId13" Type="http://schemas.openxmlformats.org/officeDocument/2006/relationships/ctrlProp" Target="../ctrlProps/ctrlProp37.xml"/><Relationship Id="rId18" Type="http://schemas.openxmlformats.org/officeDocument/2006/relationships/ctrlProp" Target="../ctrlProps/ctrlProp42.xml"/><Relationship Id="rId39" Type="http://schemas.openxmlformats.org/officeDocument/2006/relationships/ctrlProp" Target="../ctrlProps/ctrlProp63.xml"/><Relationship Id="rId109" Type="http://schemas.openxmlformats.org/officeDocument/2006/relationships/ctrlProp" Target="../ctrlProps/ctrlProp133.xml"/><Relationship Id="rId34" Type="http://schemas.openxmlformats.org/officeDocument/2006/relationships/ctrlProp" Target="../ctrlProps/ctrlProp58.xml"/><Relationship Id="rId50" Type="http://schemas.openxmlformats.org/officeDocument/2006/relationships/ctrlProp" Target="../ctrlProps/ctrlProp74.xml"/><Relationship Id="rId55" Type="http://schemas.openxmlformats.org/officeDocument/2006/relationships/ctrlProp" Target="../ctrlProps/ctrlProp79.xml"/><Relationship Id="rId76" Type="http://schemas.openxmlformats.org/officeDocument/2006/relationships/ctrlProp" Target="../ctrlProps/ctrlProp100.xml"/><Relationship Id="rId97" Type="http://schemas.openxmlformats.org/officeDocument/2006/relationships/ctrlProp" Target="../ctrlProps/ctrlProp121.xml"/><Relationship Id="rId104" Type="http://schemas.openxmlformats.org/officeDocument/2006/relationships/ctrlProp" Target="../ctrlProps/ctrlProp128.xml"/><Relationship Id="rId120" Type="http://schemas.openxmlformats.org/officeDocument/2006/relationships/ctrlProp" Target="../ctrlProps/ctrlProp144.xml"/><Relationship Id="rId125" Type="http://schemas.openxmlformats.org/officeDocument/2006/relationships/ctrlProp" Target="../ctrlProps/ctrlProp149.xml"/><Relationship Id="rId7" Type="http://schemas.openxmlformats.org/officeDocument/2006/relationships/ctrlProp" Target="../ctrlProps/ctrlProp31.xml"/><Relationship Id="rId71" Type="http://schemas.openxmlformats.org/officeDocument/2006/relationships/ctrlProp" Target="../ctrlProps/ctrlProp95.xml"/><Relationship Id="rId92" Type="http://schemas.openxmlformats.org/officeDocument/2006/relationships/ctrlProp" Target="../ctrlProps/ctrlProp116.xml"/><Relationship Id="rId2" Type="http://schemas.openxmlformats.org/officeDocument/2006/relationships/drawing" Target="../drawings/drawing9.xml"/><Relationship Id="rId29" Type="http://schemas.openxmlformats.org/officeDocument/2006/relationships/ctrlProp" Target="../ctrlProps/ctrlProp53.xml"/><Relationship Id="rId24" Type="http://schemas.openxmlformats.org/officeDocument/2006/relationships/ctrlProp" Target="../ctrlProps/ctrlProp48.xml"/><Relationship Id="rId40" Type="http://schemas.openxmlformats.org/officeDocument/2006/relationships/ctrlProp" Target="../ctrlProps/ctrlProp64.xml"/><Relationship Id="rId45" Type="http://schemas.openxmlformats.org/officeDocument/2006/relationships/ctrlProp" Target="../ctrlProps/ctrlProp69.xml"/><Relationship Id="rId66" Type="http://schemas.openxmlformats.org/officeDocument/2006/relationships/ctrlProp" Target="../ctrlProps/ctrlProp90.xml"/><Relationship Id="rId87" Type="http://schemas.openxmlformats.org/officeDocument/2006/relationships/ctrlProp" Target="../ctrlProps/ctrlProp111.xml"/><Relationship Id="rId110" Type="http://schemas.openxmlformats.org/officeDocument/2006/relationships/ctrlProp" Target="../ctrlProps/ctrlProp134.xml"/><Relationship Id="rId115" Type="http://schemas.openxmlformats.org/officeDocument/2006/relationships/ctrlProp" Target="../ctrlProps/ctrlProp139.xml"/></Relationships>
</file>

<file path=xl/worksheets/_rels/sheet11.xml.rels><?xml version="1.0" encoding="UTF-8" standalone="yes"?>
<Relationships xmlns="http://schemas.openxmlformats.org/package/2006/relationships"><Relationship Id="rId13" Type="http://schemas.openxmlformats.org/officeDocument/2006/relationships/drawing" Target="../drawings/drawing10.xml"/><Relationship Id="rId18" Type="http://schemas.openxmlformats.org/officeDocument/2006/relationships/ctrlProp" Target="../ctrlProps/ctrlProp153.xml"/><Relationship Id="rId26" Type="http://schemas.openxmlformats.org/officeDocument/2006/relationships/ctrlProp" Target="../ctrlProps/ctrlProp161.xml"/><Relationship Id="rId39" Type="http://schemas.openxmlformats.org/officeDocument/2006/relationships/ctrlProp" Target="../ctrlProps/ctrlProp174.xml"/><Relationship Id="rId3" Type="http://schemas.openxmlformats.org/officeDocument/2006/relationships/hyperlink" Target="https://ghgprotocol.org/scope-3-technical-calculation-guidance" TargetMode="External"/><Relationship Id="rId21" Type="http://schemas.openxmlformats.org/officeDocument/2006/relationships/ctrlProp" Target="../ctrlProps/ctrlProp156.xml"/><Relationship Id="rId34" Type="http://schemas.openxmlformats.org/officeDocument/2006/relationships/ctrlProp" Target="../ctrlProps/ctrlProp169.xml"/><Relationship Id="rId42" Type="http://schemas.openxmlformats.org/officeDocument/2006/relationships/ctrlProp" Target="../ctrlProps/ctrlProp177.xml"/><Relationship Id="rId47" Type="http://schemas.openxmlformats.org/officeDocument/2006/relationships/ctrlProp" Target="../ctrlProps/ctrlProp182.xml"/><Relationship Id="rId50" Type="http://schemas.openxmlformats.org/officeDocument/2006/relationships/ctrlProp" Target="../ctrlProps/ctrlProp185.xml"/><Relationship Id="rId7" Type="http://schemas.openxmlformats.org/officeDocument/2006/relationships/hyperlink" Target="https://ghgprotocol.org/scope-3-evaluator" TargetMode="External"/><Relationship Id="rId12" Type="http://schemas.openxmlformats.org/officeDocument/2006/relationships/printerSettings" Target="../printerSettings/printerSettings11.bin"/><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trlProp" Target="../ctrlProps/ctrlProp181.xml"/><Relationship Id="rId2" Type="http://schemas.openxmlformats.org/officeDocument/2006/relationships/hyperlink" Target="https://ghgprotocol.org/scope_2_guidance?utm_source=Scope%202%20Guidance&amp;utm_medium=tool-highlights&amp;utm_campaign=SMECH" TargetMode="External"/><Relationship Id="rId16" Type="http://schemas.openxmlformats.org/officeDocument/2006/relationships/ctrlProp" Target="../ctrlProps/ctrlProp151.xml"/><Relationship Id="rId20" Type="http://schemas.openxmlformats.org/officeDocument/2006/relationships/ctrlProp" Target="../ctrlProps/ctrlProp155.xml"/><Relationship Id="rId29" Type="http://schemas.openxmlformats.org/officeDocument/2006/relationships/ctrlProp" Target="../ctrlProps/ctrlProp164.xml"/><Relationship Id="rId41" Type="http://schemas.openxmlformats.org/officeDocument/2006/relationships/ctrlProp" Target="../ctrlProps/ctrlProp176.xml"/><Relationship Id="rId1" Type="http://schemas.openxmlformats.org/officeDocument/2006/relationships/hyperlink" Target="https://www.offsetguide.org/understanding-carbon-offsets/carbon-offset-programs/voluntary-offset-programs/gold-standard/" TargetMode="External"/><Relationship Id="rId6" Type="http://schemas.openxmlformats.org/officeDocument/2006/relationships/hyperlink" Target="https://www.greenstoneplus.com/scope-3-reporting" TargetMode="External"/><Relationship Id="rId11" Type="http://schemas.openxmlformats.org/officeDocument/2006/relationships/hyperlink" Target="https://www.energystar.gov/buildings/benchmark" TargetMode="External"/><Relationship Id="rId24" Type="http://schemas.openxmlformats.org/officeDocument/2006/relationships/ctrlProp" Target="../ctrlProps/ctrlProp159.xml"/><Relationship Id="rId32" Type="http://schemas.openxmlformats.org/officeDocument/2006/relationships/ctrlProp" Target="../ctrlProps/ctrlProp167.xml"/><Relationship Id="rId37" Type="http://schemas.openxmlformats.org/officeDocument/2006/relationships/ctrlProp" Target="../ctrlProps/ctrlProp172.xml"/><Relationship Id="rId40" Type="http://schemas.openxmlformats.org/officeDocument/2006/relationships/ctrlProp" Target="../ctrlProps/ctrlProp175.xml"/><Relationship Id="rId45" Type="http://schemas.openxmlformats.org/officeDocument/2006/relationships/ctrlProp" Target="../ctrlProps/ctrlProp180.xml"/><Relationship Id="rId5" Type="http://schemas.openxmlformats.org/officeDocument/2006/relationships/hyperlink" Target="https://cdn.cdp.net/cdp-production/cms/guidance_docs/pdfs/000/002/852/original/SME-Climate-Framework.pdf?1637746697" TargetMode="External"/><Relationship Id="rId15" Type="http://schemas.openxmlformats.org/officeDocument/2006/relationships/image" Target="../media/image4.png"/><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49" Type="http://schemas.openxmlformats.org/officeDocument/2006/relationships/ctrlProp" Target="../ctrlProps/ctrlProp184.xml"/><Relationship Id="rId10" Type="http://schemas.openxmlformats.org/officeDocument/2006/relationships/hyperlink" Target="https://www.epa.gov/energy/greenhouse-gas-equivalencies-calculator" TargetMode="External"/><Relationship Id="rId19" Type="http://schemas.openxmlformats.org/officeDocument/2006/relationships/ctrlProp" Target="../ctrlProps/ctrlProp154.xml"/><Relationship Id="rId31" Type="http://schemas.openxmlformats.org/officeDocument/2006/relationships/ctrlProp" Target="../ctrlProps/ctrlProp166.xml"/><Relationship Id="rId44" Type="http://schemas.openxmlformats.org/officeDocument/2006/relationships/ctrlProp" Target="../ctrlProps/ctrlProp179.xml"/><Relationship Id="rId4" Type="http://schemas.openxmlformats.org/officeDocument/2006/relationships/hyperlink" Target="https://ghgprotocol.org/calculation-tools" TargetMode="External"/><Relationship Id="rId9" Type="http://schemas.openxmlformats.org/officeDocument/2006/relationships/hyperlink" Target="https://climatehero.me/?utm_source=ClimateHero%20carbon%20calculator&amp;utm_medium=tool-highlights&amp;utm_campaign=SMECH" TargetMode="External"/><Relationship Id="rId14" Type="http://schemas.openxmlformats.org/officeDocument/2006/relationships/vmlDrawing" Target="../drawings/vmlDrawing6.v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35" Type="http://schemas.openxmlformats.org/officeDocument/2006/relationships/ctrlProp" Target="../ctrlProps/ctrlProp170.xml"/><Relationship Id="rId43" Type="http://schemas.openxmlformats.org/officeDocument/2006/relationships/ctrlProp" Target="../ctrlProps/ctrlProp178.xml"/><Relationship Id="rId48" Type="http://schemas.openxmlformats.org/officeDocument/2006/relationships/ctrlProp" Target="../ctrlProps/ctrlProp183.xml"/><Relationship Id="rId8" Type="http://schemas.openxmlformats.org/officeDocument/2006/relationships/hyperlink" Target="https://quantis-suite.com/Scope-3-Evaluator/" TargetMode="External"/><Relationship Id="rId51" Type="http://schemas.openxmlformats.org/officeDocument/2006/relationships/comments" Target="../comments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cxyz.com/" TargetMode="External"/><Relationship Id="rId1" Type="http://schemas.openxmlformats.org/officeDocument/2006/relationships/hyperlink" Target="http://www.sdgproducts.org/" TargetMode="External"/><Relationship Id="rId5" Type="http://schemas.openxmlformats.org/officeDocument/2006/relationships/image" Target="../media/image4.png"/><Relationship Id="rId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 Type="http://schemas.openxmlformats.org/officeDocument/2006/relationships/printerSettings" Target="../printerSettings/printerSettings3.bin"/><Relationship Id="rId21" Type="http://schemas.openxmlformats.org/officeDocument/2006/relationships/ctrlProp" Target="../ctrlProps/ctrlProp15.xml"/><Relationship Id="rId34" Type="http://schemas.openxmlformats.org/officeDocument/2006/relationships/ctrlProp" Target="../ctrlProps/ctrlProp28.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2" Type="http://schemas.openxmlformats.org/officeDocument/2006/relationships/hyperlink" Target="https://assets.bbhub.io/company/sites/60/2021/07/2021-TCFD-Implementing_Guidance.pdf"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1" Type="http://schemas.openxmlformats.org/officeDocument/2006/relationships/hyperlink" Target="https://assets.bbhub.io/company/sites/60/2021/07/2021-TCFD-Implementing_Guidance.pdf" TargetMode="External"/><Relationship Id="rId6" Type="http://schemas.openxmlformats.org/officeDocument/2006/relationships/image" Target="../media/image5.png"/><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5"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 Type="http://schemas.openxmlformats.org/officeDocument/2006/relationships/drawing" Target="../drawings/drawing2.xml"/><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comments" Target="../comments2.xml"/><Relationship Id="rId2" Type="http://schemas.openxmlformats.org/officeDocument/2006/relationships/hyperlink" Target="https://assets.bbhub.io/company/sites/60/2021/07/2021-TCFD-Implementing_Guidance.pdf" TargetMode="External"/><Relationship Id="rId1" Type="http://schemas.openxmlformats.org/officeDocument/2006/relationships/hyperlink" Target="https://assets.bbhub.io/company/sites/60/2021/07/2021-Metrics_Targets_Guidance-1.pdf" TargetMode="External"/><Relationship Id="rId6" Type="http://schemas.openxmlformats.org/officeDocument/2006/relationships/image" Target="../media/image5.png"/><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7" Type="http://schemas.openxmlformats.org/officeDocument/2006/relationships/comments" Target="../comments3.xml"/><Relationship Id="rId2" Type="http://schemas.openxmlformats.org/officeDocument/2006/relationships/hyperlink" Target="https://assets.bbhub.io/company/sites/60/2021/07/2021-TCFD-Implementing_Guidance.pdf" TargetMode="External"/><Relationship Id="rId1" Type="http://schemas.openxmlformats.org/officeDocument/2006/relationships/hyperlink" Target="https://assets.bbhub.io/company/sites/60/2021/07/2021-Metrics_Targets_Guidance-1.pdf" TargetMode="External"/><Relationship Id="rId6" Type="http://schemas.openxmlformats.org/officeDocument/2006/relationships/image" Target="../media/image5.png"/><Relationship Id="rId5" Type="http://schemas.openxmlformats.org/officeDocument/2006/relationships/vmlDrawing" Target="../drawings/vmlDrawing3.vm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openxmlformats.org/officeDocument/2006/relationships/comments" Target="../comments4.xml"/><Relationship Id="rId2" Type="http://schemas.openxmlformats.org/officeDocument/2006/relationships/hyperlink" Target="https://assets.bbhub.io/company/sites/60/2021/07/2021-TCFD-Implementing_Guidance.pdf" TargetMode="External"/><Relationship Id="rId1" Type="http://schemas.openxmlformats.org/officeDocument/2006/relationships/hyperlink" Target="https://assets.bbhub.io/company/sites/60/2021/07/2021-Metrics_Targets_Guidance-1.pdf" TargetMode="External"/><Relationship Id="rId6" Type="http://schemas.openxmlformats.org/officeDocument/2006/relationships/image" Target="../media/image5.png"/><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ccountingforsustainability.org/content/a4s/corporate/en/knowledge-hub/guides/capex.html" TargetMode="External"/><Relationship Id="rId1" Type="http://schemas.openxmlformats.org/officeDocument/2006/relationships/hyperlink" Target="https://www.accountingforsustainability.org/en/knowledge-hub/guides/managing-future-uncertainty.html" TargetMode="External"/><Relationship Id="rId6" Type="http://schemas.openxmlformats.org/officeDocument/2006/relationships/image" Target="../media/image5.png"/><Relationship Id="rId5" Type="http://schemas.openxmlformats.org/officeDocument/2006/relationships/drawing" Target="../drawings/drawing6.xml"/><Relationship Id="rId4" Type="http://schemas.openxmlformats.org/officeDocument/2006/relationships/customProperty" Target="../customProperty3.bin"/></Relationships>
</file>

<file path=xl/worksheets/_rels/sheet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FCA7-1A36-4060-AE8B-24CAE23761F8}">
  <sheetPr>
    <tabColor theme="0"/>
    <pageSetUpPr fitToPage="1"/>
  </sheetPr>
  <dimension ref="A1:O44"/>
  <sheetViews>
    <sheetView showGridLines="0" tabSelected="1" zoomScaleNormal="100" workbookViewId="0">
      <selection activeCell="B3" sqref="B3:D3"/>
    </sheetView>
  </sheetViews>
  <sheetFormatPr defaultColWidth="8.77734375" defaultRowHeight="13.8" x14ac:dyDescent="0.25"/>
  <cols>
    <col min="1" max="1" width="7" style="29" customWidth="1"/>
    <col min="2" max="2" width="14.6640625" style="29" customWidth="1"/>
    <col min="3" max="3" width="52" style="29" customWidth="1"/>
    <col min="4" max="4" width="92.77734375" style="29" customWidth="1"/>
    <col min="5" max="16384" width="8.77734375" style="29"/>
  </cols>
  <sheetData>
    <row r="1" spans="2:15" ht="10.050000000000001" customHeight="1" x14ac:dyDescent="0.25"/>
    <row r="2" spans="2:15" ht="10.050000000000001" customHeight="1" x14ac:dyDescent="0.25"/>
    <row r="3" spans="2:15" s="30" customFormat="1" ht="45" customHeight="1" x14ac:dyDescent="0.25">
      <c r="B3" s="207" t="s">
        <v>692</v>
      </c>
      <c r="C3" s="207"/>
      <c r="D3" s="207"/>
    </row>
    <row r="4" spans="2:15" s="7" customFormat="1" ht="51" customHeight="1" x14ac:dyDescent="0.25">
      <c r="B4" s="208" t="s">
        <v>606</v>
      </c>
      <c r="C4" s="209"/>
      <c r="D4" s="209"/>
      <c r="E4" s="3"/>
      <c r="F4" s="31"/>
      <c r="G4" s="31"/>
      <c r="H4" s="30"/>
      <c r="I4" s="30"/>
      <c r="J4" s="30"/>
      <c r="K4" s="30"/>
      <c r="L4" s="30"/>
      <c r="M4" s="30"/>
      <c r="N4" s="32"/>
      <c r="O4" s="32"/>
    </row>
    <row r="5" spans="2:15" s="7" customFormat="1" ht="10.050000000000001" customHeight="1" x14ac:dyDescent="0.25">
      <c r="B5" s="33"/>
      <c r="C5" s="33"/>
      <c r="D5" s="33"/>
    </row>
    <row r="6" spans="2:15" s="7" customFormat="1" ht="30" customHeight="1" x14ac:dyDescent="0.25">
      <c r="B6" s="197" t="s">
        <v>455</v>
      </c>
      <c r="C6" s="198"/>
      <c r="D6" s="198"/>
    </row>
    <row r="7" spans="2:15" s="7" customFormat="1" ht="103.95" customHeight="1" x14ac:dyDescent="0.25">
      <c r="B7" s="201" t="s">
        <v>592</v>
      </c>
      <c r="C7" s="210"/>
      <c r="D7" s="210"/>
    </row>
    <row r="8" spans="2:15" s="7" customFormat="1" ht="10.050000000000001" customHeight="1" x14ac:dyDescent="0.25">
      <c r="B8" s="33"/>
      <c r="C8" s="33"/>
      <c r="D8" s="33"/>
    </row>
    <row r="9" spans="2:15" s="7" customFormat="1" ht="177" customHeight="1" x14ac:dyDescent="0.25">
      <c r="B9" s="33"/>
      <c r="C9" s="33"/>
      <c r="D9" s="33"/>
    </row>
    <row r="10" spans="2:15" s="7" customFormat="1" ht="206.55" customHeight="1" x14ac:dyDescent="0.25">
      <c r="B10" s="33"/>
      <c r="C10" s="33"/>
      <c r="D10" s="33"/>
    </row>
    <row r="11" spans="2:15" s="7" customFormat="1" ht="10.050000000000001" customHeight="1" x14ac:dyDescent="0.25">
      <c r="B11" s="33"/>
      <c r="C11" s="33"/>
      <c r="D11" s="33"/>
    </row>
    <row r="12" spans="2:15" s="7" customFormat="1" ht="30" customHeight="1" x14ac:dyDescent="0.25">
      <c r="B12" s="197" t="s">
        <v>439</v>
      </c>
      <c r="C12" s="198"/>
      <c r="D12" s="198"/>
    </row>
    <row r="13" spans="2:15" s="7" customFormat="1" ht="146.55000000000001" customHeight="1" x14ac:dyDescent="0.25">
      <c r="B13" s="201" t="s">
        <v>461</v>
      </c>
      <c r="C13" s="201"/>
      <c r="D13" s="201"/>
    </row>
    <row r="14" spans="2:15" s="7" customFormat="1" ht="10.050000000000001" customHeight="1" x14ac:dyDescent="0.25">
      <c r="B14" s="33"/>
      <c r="C14" s="33"/>
      <c r="D14" s="33"/>
    </row>
    <row r="15" spans="2:15" s="7" customFormat="1" ht="30" customHeight="1" x14ac:dyDescent="0.25">
      <c r="B15" s="197" t="s">
        <v>611</v>
      </c>
      <c r="C15" s="198"/>
      <c r="D15" s="198"/>
    </row>
    <row r="16" spans="2:15" s="7" customFormat="1" ht="175.95" customHeight="1" x14ac:dyDescent="0.25">
      <c r="B16" s="201" t="s">
        <v>657</v>
      </c>
      <c r="C16" s="201"/>
      <c r="D16" s="201"/>
    </row>
    <row r="17" spans="1:8" s="7" customFormat="1" ht="10.050000000000001" customHeight="1" x14ac:dyDescent="0.25">
      <c r="B17" s="33"/>
      <c r="C17" s="33"/>
      <c r="D17" s="33"/>
    </row>
    <row r="18" spans="1:8" s="7" customFormat="1" ht="30" customHeight="1" x14ac:dyDescent="0.25">
      <c r="B18" s="197" t="s">
        <v>487</v>
      </c>
      <c r="C18" s="198"/>
      <c r="D18" s="198"/>
    </row>
    <row r="19" spans="1:8" s="7" customFormat="1" ht="70.95" customHeight="1" x14ac:dyDescent="0.25">
      <c r="B19" s="201" t="s">
        <v>656</v>
      </c>
      <c r="C19" s="201"/>
      <c r="D19" s="201"/>
    </row>
    <row r="20" spans="1:8" s="7" customFormat="1" ht="10.050000000000001" customHeight="1" x14ac:dyDescent="0.25">
      <c r="B20" s="33"/>
      <c r="C20" s="33"/>
      <c r="D20" s="33"/>
    </row>
    <row r="21" spans="1:8" s="7" customFormat="1" ht="30" customHeight="1" x14ac:dyDescent="0.25">
      <c r="B21" s="197" t="s">
        <v>658</v>
      </c>
      <c r="C21" s="198"/>
      <c r="D21" s="198"/>
    </row>
    <row r="22" spans="1:8" s="7" customFormat="1" ht="92.55" customHeight="1" x14ac:dyDescent="0.25">
      <c r="B22" s="201" t="s">
        <v>660</v>
      </c>
      <c r="C22" s="201"/>
      <c r="D22" s="201"/>
    </row>
    <row r="23" spans="1:8" s="7" customFormat="1" ht="100.05" customHeight="1" x14ac:dyDescent="0.25">
      <c r="B23" s="201"/>
      <c r="C23" s="201"/>
      <c r="D23" s="201"/>
    </row>
    <row r="24" spans="1:8" s="15" customFormat="1" ht="25.05" customHeight="1" x14ac:dyDescent="0.3">
      <c r="A24" s="183"/>
      <c r="B24" s="199" t="s">
        <v>659</v>
      </c>
      <c r="C24" s="200"/>
      <c r="D24" s="200"/>
      <c r="E24" s="36"/>
      <c r="F24" s="36"/>
      <c r="G24" s="36"/>
      <c r="H24" s="36"/>
    </row>
    <row r="25" spans="1:8" s="7" customFormat="1" ht="15.45" customHeight="1" x14ac:dyDescent="0.25">
      <c r="B25" s="33"/>
      <c r="C25" s="33"/>
      <c r="D25" s="33"/>
    </row>
    <row r="26" spans="1:8" s="7" customFormat="1" ht="30" customHeight="1" x14ac:dyDescent="0.25">
      <c r="B26" s="197" t="s">
        <v>297</v>
      </c>
      <c r="C26" s="197"/>
      <c r="D26" s="197"/>
    </row>
    <row r="27" spans="1:8" s="8" customFormat="1" ht="30" customHeight="1" x14ac:dyDescent="0.25">
      <c r="B27" s="214" t="s">
        <v>298</v>
      </c>
      <c r="C27" s="215"/>
      <c r="D27" s="216"/>
    </row>
    <row r="28" spans="1:8" s="8" customFormat="1" ht="30" customHeight="1" x14ac:dyDescent="0.25">
      <c r="B28" s="217" t="s">
        <v>299</v>
      </c>
      <c r="C28" s="218"/>
      <c r="D28" s="219"/>
    </row>
    <row r="29" spans="1:8" s="8" customFormat="1" ht="30" customHeight="1" x14ac:dyDescent="0.25">
      <c r="B29" s="194" t="s">
        <v>300</v>
      </c>
      <c r="C29" s="195"/>
      <c r="D29" s="196"/>
    </row>
    <row r="30" spans="1:8" s="8" customFormat="1" ht="30" customHeight="1" x14ac:dyDescent="0.25">
      <c r="B30" s="211" t="s">
        <v>628</v>
      </c>
      <c r="C30" s="212"/>
      <c r="D30" s="213"/>
    </row>
    <row r="31" spans="1:8" ht="28.8" customHeight="1" x14ac:dyDescent="0.25">
      <c r="B31" s="34"/>
      <c r="C31" s="34"/>
      <c r="D31" s="34"/>
    </row>
    <row r="32" spans="1:8" s="7" customFormat="1" ht="30" customHeight="1" x14ac:dyDescent="0.25">
      <c r="A32" s="197" t="s">
        <v>661</v>
      </c>
      <c r="B32" s="197"/>
      <c r="C32" s="197"/>
      <c r="D32" s="197"/>
    </row>
    <row r="33" spans="1:8" s="15" customFormat="1" ht="25.05" customHeight="1" x14ac:dyDescent="0.3">
      <c r="A33" s="37">
        <v>1</v>
      </c>
      <c r="B33" s="191" t="s">
        <v>311</v>
      </c>
      <c r="C33" s="192"/>
      <c r="D33" s="192"/>
      <c r="E33" s="36"/>
      <c r="F33" s="36"/>
      <c r="G33" s="36"/>
      <c r="H33" s="36"/>
    </row>
    <row r="34" spans="1:8" s="15" customFormat="1" ht="25.05" customHeight="1" x14ac:dyDescent="0.3">
      <c r="A34" s="37">
        <v>2</v>
      </c>
      <c r="B34" s="191" t="s">
        <v>366</v>
      </c>
      <c r="C34" s="192"/>
      <c r="D34" s="192"/>
      <c r="E34" s="36"/>
      <c r="F34" s="36"/>
      <c r="G34" s="36"/>
      <c r="H34" s="36"/>
    </row>
    <row r="35" spans="1:8" s="15" customFormat="1" ht="25.05" customHeight="1" x14ac:dyDescent="0.3">
      <c r="A35" s="37">
        <v>3</v>
      </c>
      <c r="B35" s="191" t="s">
        <v>313</v>
      </c>
      <c r="C35" s="192"/>
      <c r="D35" s="192"/>
      <c r="E35" s="36"/>
      <c r="F35" s="36"/>
      <c r="G35" s="36"/>
      <c r="H35" s="36"/>
    </row>
    <row r="36" spans="1:8" s="15" customFormat="1" ht="25.05" customHeight="1" x14ac:dyDescent="0.3">
      <c r="A36" s="37">
        <v>4</v>
      </c>
      <c r="B36" s="193" t="s">
        <v>612</v>
      </c>
      <c r="C36" s="193"/>
      <c r="D36" s="193"/>
      <c r="E36" s="36"/>
      <c r="F36" s="36"/>
      <c r="G36" s="36"/>
      <c r="H36" s="36"/>
    </row>
    <row r="37" spans="1:8" s="15" customFormat="1" ht="25.05" customHeight="1" x14ac:dyDescent="0.3">
      <c r="A37" s="37">
        <v>5</v>
      </c>
      <c r="B37" s="193" t="s">
        <v>458</v>
      </c>
      <c r="C37" s="193"/>
      <c r="D37" s="193"/>
      <c r="E37" s="36"/>
      <c r="F37" s="36"/>
      <c r="G37" s="36"/>
      <c r="H37" s="36"/>
    </row>
    <row r="38" spans="1:8" s="15" customFormat="1" ht="25.05" customHeight="1" x14ac:dyDescent="0.3">
      <c r="A38" s="37">
        <v>6</v>
      </c>
      <c r="B38" s="190" t="s">
        <v>312</v>
      </c>
      <c r="C38" s="190"/>
      <c r="D38" s="190"/>
      <c r="E38" s="36"/>
      <c r="F38" s="36"/>
      <c r="G38" s="36"/>
      <c r="H38" s="36"/>
    </row>
    <row r="41" spans="1:8" s="186" customFormat="1" ht="168" customHeight="1" x14ac:dyDescent="0.3">
      <c r="B41" s="202" t="s">
        <v>690</v>
      </c>
      <c r="C41" s="203"/>
      <c r="D41" s="204"/>
      <c r="E41" s="187"/>
      <c r="F41" s="188"/>
      <c r="G41" s="188"/>
      <c r="H41" s="188"/>
    </row>
    <row r="42" spans="1:8" s="189" customFormat="1" ht="16.8" customHeight="1" x14ac:dyDescent="0.3">
      <c r="B42" s="205" t="s">
        <v>691</v>
      </c>
      <c r="C42" s="206"/>
      <c r="D42" s="206"/>
    </row>
    <row r="43" spans="1:8" s="189" customFormat="1" ht="13.5" customHeight="1" x14ac:dyDescent="0.3"/>
    <row r="44" spans="1:8" s="189" customFormat="1" ht="34.200000000000003" customHeight="1" x14ac:dyDescent="0.3"/>
  </sheetData>
  <mergeCells count="27">
    <mergeCell ref="B41:D41"/>
    <mergeCell ref="B42:D42"/>
    <mergeCell ref="B3:D3"/>
    <mergeCell ref="B4:D4"/>
    <mergeCell ref="B19:D19"/>
    <mergeCell ref="B18:D18"/>
    <mergeCell ref="B6:D6"/>
    <mergeCell ref="B7:D7"/>
    <mergeCell ref="B30:D30"/>
    <mergeCell ref="B12:D12"/>
    <mergeCell ref="B13:D13"/>
    <mergeCell ref="B15:D15"/>
    <mergeCell ref="B16:D16"/>
    <mergeCell ref="B26:D26"/>
    <mergeCell ref="B27:D27"/>
    <mergeCell ref="B28:D28"/>
    <mergeCell ref="B29:D29"/>
    <mergeCell ref="B21:D21"/>
    <mergeCell ref="B24:D24"/>
    <mergeCell ref="B22:D23"/>
    <mergeCell ref="B37:D37"/>
    <mergeCell ref="A32:D32"/>
    <mergeCell ref="B38:D38"/>
    <mergeCell ref="B33:D33"/>
    <mergeCell ref="B34:D34"/>
    <mergeCell ref="B35:D35"/>
    <mergeCell ref="B36:D36"/>
  </mergeCells>
  <hyperlinks>
    <hyperlink ref="B37:D37" r:id="rId1" display="Appendix 1: Climate-Related Risks, Opportunities and Financial Impacts in &quot;Implementing the Recommendations of the Task Force on Climate-related Financial Disclosures,&quot; Updates to the 2017 Annex, TCFD, October 2021." xr:uid="{7282802F-5E33-4EC5-B36D-A2A25D277BEA}"/>
    <hyperlink ref="B33:D33" r:id="rId2" display="&quot;Recommendations of the Task Force on Climate-Related Financial Disclosure,&quot; TCFD Final Report, June 2017." xr:uid="{1A46D881-E249-410D-85F6-892484B05AFA}"/>
    <hyperlink ref="B34:D34" r:id="rId3" display="&quot;TCFD: 2021 Status Report,&quot; TCFD fourth status report,  September 2021." xr:uid="{5FEEDA83-3DCB-43CB-8D64-1544C3BD7479}"/>
    <hyperlink ref="B38:D38" r:id="rId4" display="&quot;Sustainability ROI Workbook,&quot; Sustainability Advantage, 2017." xr:uid="{862676DE-DB34-4985-892D-8FF08D46310D}"/>
    <hyperlink ref="B35:D35" r:id="rId5" display="&quot;The Net-Zero Standard,&quot; Science Based Targets,  November 2021." xr:uid="{89BB2F81-4E93-4EBC-8C8B-7276FD6A7F02}"/>
    <hyperlink ref="B36:D36" r:id="rId6" display=" &quot;Essential Guide to Managing Future Uncertainty,&quot; Accounting for Sustainability (A4S) CFO Leadership Network, April 2016." xr:uid="{2AF86D3A-8DEE-4A84-A884-4C5CC84507AF}"/>
    <hyperlink ref="B24:D24" r:id="rId7" display="Financial Impacts of Climate Estimators" xr:uid="{1F1FCFC5-D7EE-4C90-AEA1-B0461FDA7ADF}"/>
    <hyperlink ref="B42" r:id="rId8" xr:uid="{CA309063-E756-4E1B-8DC0-8FE52E699D41}"/>
  </hyperlinks>
  <pageMargins left="0.25" right="0.25" top="0.75" bottom="0.75" header="0.3" footer="0.3"/>
  <pageSetup fitToHeight="0" orientation="landscape" horizontalDpi="1200" verticalDpi="1200" r:id="rId9"/>
  <customProperties>
    <customPr name="SSC_SHEET_GUID" r:id="rId10"/>
  </customProperties>
  <drawing r:id="rId11"/>
  <picture r:id="rId1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EE352-DDF6-4913-9A08-0FF9C678590B}">
  <sheetPr>
    <tabColor theme="7" tint="0.59999389629810485"/>
    <pageSetUpPr fitToPage="1"/>
  </sheetPr>
  <dimension ref="B2:U31"/>
  <sheetViews>
    <sheetView showGridLines="0" zoomScale="90" zoomScaleNormal="90" workbookViewId="0">
      <selection activeCell="B2" sqref="B2:L2"/>
    </sheetView>
  </sheetViews>
  <sheetFormatPr defaultColWidth="11.6640625" defaultRowHeight="15" x14ac:dyDescent="0.25"/>
  <cols>
    <col min="1" max="1" width="5.6640625" style="8" customWidth="1"/>
    <col min="2" max="2" width="9.44140625" style="8" customWidth="1"/>
    <col min="3" max="3" width="21.33203125" style="8" customWidth="1"/>
    <col min="4" max="4" width="21.44140625" style="8" customWidth="1"/>
    <col min="5" max="5" width="9.5546875" style="8" customWidth="1"/>
    <col min="6" max="6" width="11.21875" style="8" customWidth="1"/>
    <col min="7" max="7" width="11.44140625" style="8" customWidth="1"/>
    <col min="8" max="8" width="45.21875" style="8" customWidth="1"/>
    <col min="9" max="11" width="10.6640625" style="8" customWidth="1"/>
    <col min="12" max="12" width="11.109375" style="8" customWidth="1"/>
    <col min="13" max="13" width="8.5546875" style="8" customWidth="1"/>
    <col min="14" max="14" width="5.5546875" style="8" hidden="1" customWidth="1"/>
    <col min="15" max="15" width="11.6640625" style="8" hidden="1" customWidth="1"/>
    <col min="16" max="16" width="11.6640625" style="8" customWidth="1"/>
    <col min="17" max="16384" width="11.6640625" style="8"/>
  </cols>
  <sheetData>
    <row r="2" spans="2:21" ht="45" customHeight="1" x14ac:dyDescent="0.25">
      <c r="B2" s="469" t="s">
        <v>491</v>
      </c>
      <c r="C2" s="470"/>
      <c r="D2" s="470"/>
      <c r="E2" s="470"/>
      <c r="F2" s="470"/>
      <c r="G2" s="470"/>
      <c r="H2" s="470"/>
      <c r="I2" s="470"/>
      <c r="J2" s="470"/>
      <c r="K2" s="470"/>
      <c r="L2" s="471"/>
    </row>
    <row r="3" spans="2:21" ht="52.95" customHeight="1" x14ac:dyDescent="0.25">
      <c r="B3" s="448" t="s">
        <v>596</v>
      </c>
      <c r="C3" s="449"/>
      <c r="D3" s="449"/>
      <c r="E3" s="449"/>
      <c r="F3" s="449"/>
      <c r="G3" s="449"/>
      <c r="H3" s="449"/>
      <c r="I3" s="449"/>
      <c r="J3" s="449"/>
      <c r="K3" s="449"/>
      <c r="L3" s="450"/>
    </row>
    <row r="4" spans="2:21" ht="33.450000000000003" customHeight="1" x14ac:dyDescent="0.25">
      <c r="B4" s="451" t="s">
        <v>595</v>
      </c>
      <c r="C4" s="452"/>
      <c r="D4" s="452"/>
      <c r="E4" s="452"/>
      <c r="F4" s="452"/>
      <c r="G4" s="452"/>
      <c r="H4" s="452"/>
      <c r="I4" s="452"/>
      <c r="J4" s="452"/>
      <c r="K4" s="452"/>
      <c r="L4" s="453"/>
    </row>
    <row r="5" spans="2:21" ht="41.55" customHeight="1" x14ac:dyDescent="0.25">
      <c r="B5" s="308" t="s">
        <v>379</v>
      </c>
      <c r="C5" s="309"/>
      <c r="D5" s="309"/>
      <c r="E5" s="309"/>
      <c r="F5" s="309"/>
      <c r="G5" s="309"/>
      <c r="H5" s="309"/>
      <c r="I5" s="309"/>
      <c r="J5" s="309"/>
      <c r="K5" s="309"/>
      <c r="L5" s="310"/>
      <c r="N5" s="8">
        <v>3</v>
      </c>
      <c r="O5" s="59">
        <f>IF(N5=1,0%,IF(N5=2,50%,IF(N5=3,100%)))</f>
        <v>1</v>
      </c>
      <c r="R5" s="59"/>
    </row>
    <row r="6" spans="2:21" ht="40.049999999999997" customHeight="1" x14ac:dyDescent="0.25">
      <c r="B6" s="467" t="s">
        <v>380</v>
      </c>
      <c r="C6" s="468"/>
      <c r="D6" s="464" t="s">
        <v>381</v>
      </c>
      <c r="E6" s="465"/>
      <c r="F6" s="465"/>
      <c r="G6" s="465"/>
      <c r="H6" s="465"/>
      <c r="I6" s="465"/>
      <c r="J6" s="465"/>
      <c r="K6" s="465"/>
      <c r="L6" s="466"/>
    </row>
    <row r="7" spans="2:21" ht="40.049999999999997" customHeight="1" x14ac:dyDescent="0.25">
      <c r="B7" s="467" t="s">
        <v>382</v>
      </c>
      <c r="C7" s="468"/>
      <c r="D7" s="464" t="s">
        <v>383</v>
      </c>
      <c r="E7" s="465"/>
      <c r="F7" s="465"/>
      <c r="G7" s="465"/>
      <c r="H7" s="465"/>
      <c r="I7" s="465"/>
      <c r="J7" s="465"/>
      <c r="K7" s="465"/>
      <c r="L7" s="466"/>
    </row>
    <row r="8" spans="2:21" ht="40.049999999999997" customHeight="1" x14ac:dyDescent="0.25">
      <c r="B8" s="467" t="s">
        <v>384</v>
      </c>
      <c r="C8" s="468"/>
      <c r="D8" s="464" t="s">
        <v>385</v>
      </c>
      <c r="E8" s="465"/>
      <c r="F8" s="465"/>
      <c r="G8" s="465"/>
      <c r="H8" s="465"/>
      <c r="I8" s="465"/>
      <c r="J8" s="465"/>
      <c r="K8" s="465"/>
      <c r="L8" s="466"/>
      <c r="M8" s="460"/>
      <c r="N8" s="460"/>
      <c r="O8" s="460"/>
      <c r="P8" s="460"/>
      <c r="Q8" s="460"/>
      <c r="R8" s="460"/>
      <c r="S8" s="460"/>
      <c r="T8" s="460"/>
      <c r="U8" s="461"/>
    </row>
    <row r="9" spans="2:21" ht="40.049999999999997" customHeight="1" x14ac:dyDescent="0.25">
      <c r="B9" s="462" t="s">
        <v>386</v>
      </c>
      <c r="C9" s="463"/>
      <c r="D9" s="464" t="s">
        <v>387</v>
      </c>
      <c r="E9" s="465"/>
      <c r="F9" s="465"/>
      <c r="G9" s="465"/>
      <c r="H9" s="465"/>
      <c r="I9" s="465"/>
      <c r="J9" s="465"/>
      <c r="K9" s="465"/>
      <c r="L9" s="466"/>
    </row>
    <row r="10" spans="2:21" ht="12.45" customHeight="1" x14ac:dyDescent="0.25"/>
    <row r="11" spans="2:21" ht="37.5" customHeight="1" x14ac:dyDescent="0.25">
      <c r="B11" s="457" t="s">
        <v>467</v>
      </c>
      <c r="C11" s="458"/>
      <c r="D11" s="458"/>
      <c r="E11" s="458"/>
      <c r="F11" s="458"/>
      <c r="G11" s="458"/>
      <c r="H11" s="458"/>
      <c r="I11" s="458"/>
      <c r="J11" s="458"/>
      <c r="K11" s="458"/>
      <c r="L11" s="459"/>
      <c r="M11" s="61"/>
      <c r="N11" s="8">
        <v>3</v>
      </c>
      <c r="O11" s="59">
        <f t="shared" ref="O11" si="0">IF(N11=1,0%,IF(N11=2,50%,IF(N11=3,100%)))</f>
        <v>1</v>
      </c>
    </row>
    <row r="12" spans="2:21" ht="52.5" customHeight="1" x14ac:dyDescent="0.25">
      <c r="B12" s="454" t="s">
        <v>597</v>
      </c>
      <c r="C12" s="455"/>
      <c r="D12" s="455"/>
      <c r="E12" s="455"/>
      <c r="F12" s="455"/>
      <c r="G12" s="455"/>
      <c r="H12" s="455"/>
      <c r="I12" s="455"/>
      <c r="J12" s="455"/>
      <c r="K12" s="455"/>
      <c r="L12" s="456"/>
      <c r="M12" s="61"/>
      <c r="N12" s="8">
        <v>2</v>
      </c>
      <c r="O12" s="59">
        <f>IF(N12=1,0%,IF(N12=2,50%,IF(N12=3,100%)))</f>
        <v>0.5</v>
      </c>
    </row>
    <row r="13" spans="2:21" ht="100.05" customHeight="1" x14ac:dyDescent="0.25">
      <c r="B13" s="445" t="s">
        <v>459</v>
      </c>
      <c r="C13" s="446"/>
      <c r="D13" s="446"/>
      <c r="E13" s="446"/>
      <c r="F13" s="446"/>
      <c r="G13" s="446"/>
      <c r="H13" s="446"/>
      <c r="I13" s="446"/>
      <c r="J13" s="446"/>
      <c r="K13" s="446"/>
      <c r="L13" s="447"/>
      <c r="M13" s="61"/>
      <c r="O13" s="59"/>
    </row>
    <row r="14" spans="2:21" ht="67.5" customHeight="1" x14ac:dyDescent="0.25">
      <c r="B14" s="454" t="s">
        <v>598</v>
      </c>
      <c r="C14" s="455"/>
      <c r="D14" s="455"/>
      <c r="E14" s="455"/>
      <c r="F14" s="455"/>
      <c r="G14" s="455"/>
      <c r="H14" s="455"/>
      <c r="I14" s="455"/>
      <c r="J14" s="455"/>
      <c r="K14" s="455"/>
      <c r="L14" s="456"/>
      <c r="M14" s="61"/>
      <c r="N14" s="8">
        <v>2</v>
      </c>
      <c r="O14" s="59">
        <f>IF(N14=1,0%,IF(N14=2,50%,IF(N14=3,100%)))</f>
        <v>0.5</v>
      </c>
    </row>
    <row r="15" spans="2:21" ht="100.05" customHeight="1" x14ac:dyDescent="0.25">
      <c r="B15" s="445" t="s">
        <v>459</v>
      </c>
      <c r="C15" s="446"/>
      <c r="D15" s="446"/>
      <c r="E15" s="446"/>
      <c r="F15" s="446"/>
      <c r="G15" s="446"/>
      <c r="H15" s="446"/>
      <c r="I15" s="446"/>
      <c r="J15" s="446"/>
      <c r="K15" s="446"/>
      <c r="L15" s="447"/>
      <c r="M15" s="61"/>
      <c r="O15" s="59"/>
    </row>
    <row r="16" spans="2:21" ht="41.55" customHeight="1" x14ac:dyDescent="0.25">
      <c r="B16" s="454" t="s">
        <v>599</v>
      </c>
      <c r="C16" s="455"/>
      <c r="D16" s="455"/>
      <c r="E16" s="455"/>
      <c r="F16" s="455"/>
      <c r="G16" s="455"/>
      <c r="H16" s="455"/>
      <c r="I16" s="455"/>
      <c r="J16" s="455"/>
      <c r="K16" s="455"/>
      <c r="L16" s="456"/>
      <c r="M16" s="61"/>
      <c r="N16" s="8">
        <v>2</v>
      </c>
      <c r="O16" s="59">
        <f>IF(N16=1,0%,IF(N16=2,50%,IF(N16=3,100%)))</f>
        <v>0.5</v>
      </c>
    </row>
    <row r="17" spans="2:15" ht="100.05" customHeight="1" x14ac:dyDescent="0.25">
      <c r="B17" s="445" t="s">
        <v>459</v>
      </c>
      <c r="C17" s="446"/>
      <c r="D17" s="446"/>
      <c r="E17" s="446"/>
      <c r="F17" s="446"/>
      <c r="G17" s="446"/>
      <c r="H17" s="446"/>
      <c r="I17" s="446"/>
      <c r="J17" s="446"/>
      <c r="K17" s="446"/>
      <c r="L17" s="447"/>
      <c r="M17" s="61"/>
      <c r="O17" s="59"/>
    </row>
    <row r="18" spans="2:15" ht="12.45" customHeight="1" x14ac:dyDescent="0.25"/>
    <row r="19" spans="2:15" ht="50.55" customHeight="1" x14ac:dyDescent="0.25">
      <c r="B19" s="457" t="s">
        <v>468</v>
      </c>
      <c r="C19" s="458"/>
      <c r="D19" s="458"/>
      <c r="E19" s="458"/>
      <c r="F19" s="458"/>
      <c r="G19" s="458"/>
      <c r="H19" s="458"/>
      <c r="I19" s="458"/>
      <c r="J19" s="458"/>
      <c r="K19" s="458"/>
      <c r="L19" s="459"/>
      <c r="M19" s="61"/>
      <c r="N19" s="8">
        <v>3</v>
      </c>
      <c r="O19" s="59">
        <f t="shared" ref="O19" si="1">IF(N19=1,0%,IF(N19=2,50%,IF(N19=3,100%)))</f>
        <v>1</v>
      </c>
    </row>
    <row r="20" spans="2:15" ht="80.55" customHeight="1" x14ac:dyDescent="0.25">
      <c r="B20" s="454" t="s">
        <v>600</v>
      </c>
      <c r="C20" s="455"/>
      <c r="D20" s="455"/>
      <c r="E20" s="455"/>
      <c r="F20" s="455"/>
      <c r="G20" s="455"/>
      <c r="H20" s="455"/>
      <c r="I20" s="455"/>
      <c r="J20" s="455"/>
      <c r="K20" s="455"/>
      <c r="L20" s="456"/>
      <c r="M20" s="61"/>
      <c r="N20" s="8">
        <v>2</v>
      </c>
      <c r="O20" s="59">
        <f>IF(N20=1,0%,IF(N20=2,50%,IF(N20=3,100%)))</f>
        <v>0.5</v>
      </c>
    </row>
    <row r="21" spans="2:15" ht="100.05" customHeight="1" x14ac:dyDescent="0.25">
      <c r="B21" s="445" t="s">
        <v>459</v>
      </c>
      <c r="C21" s="446"/>
      <c r="D21" s="446"/>
      <c r="E21" s="446"/>
      <c r="F21" s="446"/>
      <c r="G21" s="446"/>
      <c r="H21" s="446"/>
      <c r="I21" s="446"/>
      <c r="J21" s="446"/>
      <c r="K21" s="446"/>
      <c r="L21" s="447"/>
      <c r="M21" s="61"/>
      <c r="O21" s="59"/>
    </row>
    <row r="22" spans="2:15" ht="55.5" customHeight="1" x14ac:dyDescent="0.25">
      <c r="B22" s="454" t="s">
        <v>601</v>
      </c>
      <c r="C22" s="455"/>
      <c r="D22" s="455"/>
      <c r="E22" s="455"/>
      <c r="F22" s="455"/>
      <c r="G22" s="455"/>
      <c r="H22" s="455"/>
      <c r="I22" s="455"/>
      <c r="J22" s="455"/>
      <c r="K22" s="455"/>
      <c r="L22" s="456"/>
      <c r="M22" s="61"/>
      <c r="N22" s="8">
        <v>2</v>
      </c>
      <c r="O22" s="59">
        <f>IF(N22=1,0%,IF(N22=2,50%,IF(N22=3,100%)))</f>
        <v>0.5</v>
      </c>
    </row>
    <row r="23" spans="2:15" ht="100.05" customHeight="1" x14ac:dyDescent="0.25">
      <c r="B23" s="445" t="s">
        <v>459</v>
      </c>
      <c r="C23" s="446"/>
      <c r="D23" s="446"/>
      <c r="E23" s="446"/>
      <c r="F23" s="446"/>
      <c r="G23" s="446"/>
      <c r="H23" s="446"/>
      <c r="I23" s="446"/>
      <c r="J23" s="446"/>
      <c r="K23" s="446"/>
      <c r="L23" s="447"/>
      <c r="M23" s="61"/>
      <c r="O23" s="59"/>
    </row>
    <row r="24" spans="2:15" ht="55.5" customHeight="1" x14ac:dyDescent="0.25">
      <c r="B24" s="454" t="s">
        <v>602</v>
      </c>
      <c r="C24" s="455"/>
      <c r="D24" s="455"/>
      <c r="E24" s="455"/>
      <c r="F24" s="455"/>
      <c r="G24" s="455"/>
      <c r="H24" s="455"/>
      <c r="I24" s="455"/>
      <c r="J24" s="455"/>
      <c r="K24" s="455"/>
      <c r="L24" s="456"/>
      <c r="M24" s="61"/>
      <c r="N24" s="8">
        <v>2</v>
      </c>
      <c r="O24" s="59">
        <f>IF(N24=1,0%,IF(N24=2,50%,IF(N24=3,100%)))</f>
        <v>0.5</v>
      </c>
    </row>
    <row r="25" spans="2:15" ht="100.05" customHeight="1" x14ac:dyDescent="0.25">
      <c r="B25" s="445" t="s">
        <v>459</v>
      </c>
      <c r="C25" s="446"/>
      <c r="D25" s="446"/>
      <c r="E25" s="446"/>
      <c r="F25" s="446"/>
      <c r="G25" s="446"/>
      <c r="H25" s="446"/>
      <c r="I25" s="446"/>
      <c r="J25" s="446"/>
      <c r="K25" s="446"/>
      <c r="L25" s="447"/>
      <c r="M25" s="61"/>
      <c r="O25" s="59"/>
    </row>
    <row r="26" spans="2:15" ht="55.5" customHeight="1" x14ac:dyDescent="0.25">
      <c r="B26" s="454" t="s">
        <v>603</v>
      </c>
      <c r="C26" s="455"/>
      <c r="D26" s="455"/>
      <c r="E26" s="455"/>
      <c r="F26" s="455"/>
      <c r="G26" s="455"/>
      <c r="H26" s="455"/>
      <c r="I26" s="455"/>
      <c r="J26" s="455"/>
      <c r="K26" s="455"/>
      <c r="L26" s="456"/>
      <c r="M26" s="61"/>
      <c r="N26" s="8">
        <v>2</v>
      </c>
      <c r="O26" s="59">
        <f>IF(N26=1,0%,IF(N26=2,50%,IF(N26=3,100%)))</f>
        <v>0.5</v>
      </c>
    </row>
    <row r="27" spans="2:15" ht="100.05" customHeight="1" x14ac:dyDescent="0.25">
      <c r="B27" s="445" t="s">
        <v>459</v>
      </c>
      <c r="C27" s="446"/>
      <c r="D27" s="446"/>
      <c r="E27" s="446"/>
      <c r="F27" s="446"/>
      <c r="G27" s="446"/>
      <c r="H27" s="446"/>
      <c r="I27" s="446"/>
      <c r="J27" s="446"/>
      <c r="K27" s="446"/>
      <c r="L27" s="447"/>
      <c r="M27" s="61"/>
      <c r="O27" s="59"/>
    </row>
    <row r="28" spans="2:15" ht="55.5" customHeight="1" x14ac:dyDescent="0.25">
      <c r="B28" s="454" t="s">
        <v>604</v>
      </c>
      <c r="C28" s="455"/>
      <c r="D28" s="455"/>
      <c r="E28" s="455"/>
      <c r="F28" s="455"/>
      <c r="G28" s="455"/>
      <c r="H28" s="455"/>
      <c r="I28" s="455"/>
      <c r="J28" s="455"/>
      <c r="K28" s="455"/>
      <c r="L28" s="456"/>
      <c r="M28" s="61"/>
      <c r="N28" s="8">
        <v>2</v>
      </c>
      <c r="O28" s="59">
        <f>IF(N28=1,0%,IF(N28=2,50%,IF(N28=3,100%)))</f>
        <v>0.5</v>
      </c>
    </row>
    <row r="29" spans="2:15" ht="100.05" customHeight="1" x14ac:dyDescent="0.25">
      <c r="B29" s="445" t="s">
        <v>459</v>
      </c>
      <c r="C29" s="446"/>
      <c r="D29" s="446"/>
      <c r="E29" s="446"/>
      <c r="F29" s="446"/>
      <c r="G29" s="446"/>
      <c r="H29" s="446"/>
      <c r="I29" s="446"/>
      <c r="J29" s="446"/>
      <c r="K29" s="446"/>
      <c r="L29" s="447"/>
      <c r="M29" s="61"/>
      <c r="O29" s="59"/>
    </row>
    <row r="30" spans="2:15" ht="40.049999999999997" customHeight="1" x14ac:dyDescent="0.25">
      <c r="B30" s="454" t="s">
        <v>605</v>
      </c>
      <c r="C30" s="455"/>
      <c r="D30" s="455"/>
      <c r="E30" s="455"/>
      <c r="F30" s="455"/>
      <c r="G30" s="455"/>
      <c r="H30" s="455"/>
      <c r="I30" s="455"/>
      <c r="J30" s="455"/>
      <c r="K30" s="455"/>
      <c r="L30" s="456"/>
      <c r="M30" s="61"/>
      <c r="N30" s="8">
        <v>2</v>
      </c>
      <c r="O30" s="59">
        <f>IF(N30=1,0%,IF(N30=2,50%,IF(N30=3,100%)))</f>
        <v>0.5</v>
      </c>
    </row>
    <row r="31" spans="2:15" ht="100.05" customHeight="1" x14ac:dyDescent="0.25">
      <c r="B31" s="445" t="s">
        <v>459</v>
      </c>
      <c r="C31" s="446"/>
      <c r="D31" s="446"/>
      <c r="E31" s="446"/>
      <c r="F31" s="446"/>
      <c r="G31" s="446"/>
      <c r="H31" s="446"/>
      <c r="I31" s="446"/>
      <c r="J31" s="446"/>
      <c r="K31" s="446"/>
      <c r="L31" s="447"/>
      <c r="M31" s="61"/>
      <c r="O31" s="59"/>
    </row>
  </sheetData>
  <mergeCells count="33">
    <mergeCell ref="B15:L15"/>
    <mergeCell ref="B16:L16"/>
    <mergeCell ref="B17:L17"/>
    <mergeCell ref="B2:L2"/>
    <mergeCell ref="B5:L5"/>
    <mergeCell ref="B6:C6"/>
    <mergeCell ref="D6:L6"/>
    <mergeCell ref="B7:C7"/>
    <mergeCell ref="D7:L7"/>
    <mergeCell ref="M8:U8"/>
    <mergeCell ref="B9:C9"/>
    <mergeCell ref="D9:L9"/>
    <mergeCell ref="B13:L13"/>
    <mergeCell ref="B14:L14"/>
    <mergeCell ref="B11:L11"/>
    <mergeCell ref="B8:C8"/>
    <mergeCell ref="D8:L8"/>
    <mergeCell ref="B31:L31"/>
    <mergeCell ref="B3:L3"/>
    <mergeCell ref="B4:L4"/>
    <mergeCell ref="B25:L25"/>
    <mergeCell ref="B26:L26"/>
    <mergeCell ref="B27:L27"/>
    <mergeCell ref="B28:L28"/>
    <mergeCell ref="B29:L29"/>
    <mergeCell ref="B30:L30"/>
    <mergeCell ref="B19:L19"/>
    <mergeCell ref="B20:L20"/>
    <mergeCell ref="B21:L21"/>
    <mergeCell ref="B22:L22"/>
    <mergeCell ref="B23:L23"/>
    <mergeCell ref="B24:L24"/>
    <mergeCell ref="B12:L12"/>
  </mergeCells>
  <pageMargins left="0.7" right="0.7" top="0.75" bottom="0.75" header="0.3" footer="0.3"/>
  <pageSetup scale="63"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45057" r:id="rId5" name="Group Box 1">
              <controlPr defaultSize="0" autoFill="0" autoPict="0">
                <anchor moveWithCells="1">
                  <from>
                    <xdr:col>7</xdr:col>
                    <xdr:colOff>3147060</xdr:colOff>
                    <xdr:row>4</xdr:row>
                    <xdr:rowOff>7620</xdr:rowOff>
                  </from>
                  <to>
                    <xdr:col>11</xdr:col>
                    <xdr:colOff>38100</xdr:colOff>
                    <xdr:row>4</xdr:row>
                    <xdr:rowOff>365760</xdr:rowOff>
                  </to>
                </anchor>
              </controlPr>
            </control>
          </mc:Choice>
        </mc:AlternateContent>
        <mc:AlternateContent xmlns:mc="http://schemas.openxmlformats.org/markup-compatibility/2006">
          <mc:Choice Requires="x14">
            <control shapeId="45058" r:id="rId6" name="Group Box 2">
              <controlPr defaultSize="0" autoFill="0" autoPict="0">
                <anchor moveWithCells="1">
                  <from>
                    <xdr:col>7</xdr:col>
                    <xdr:colOff>3147060</xdr:colOff>
                    <xdr:row>29</xdr:row>
                    <xdr:rowOff>15240</xdr:rowOff>
                  </from>
                  <to>
                    <xdr:col>11</xdr:col>
                    <xdr:colOff>15240</xdr:colOff>
                    <xdr:row>29</xdr:row>
                    <xdr:rowOff>365760</xdr:rowOff>
                  </to>
                </anchor>
              </controlPr>
            </control>
          </mc:Choice>
        </mc:AlternateContent>
        <mc:AlternateContent xmlns:mc="http://schemas.openxmlformats.org/markup-compatibility/2006">
          <mc:Choice Requires="x14">
            <control shapeId="45059" r:id="rId7" name="Group Box 3">
              <controlPr defaultSize="0" autoFill="0" autoPict="0">
                <anchor moveWithCells="1">
                  <from>
                    <xdr:col>8</xdr:col>
                    <xdr:colOff>15240</xdr:colOff>
                    <xdr:row>31</xdr:row>
                    <xdr:rowOff>0</xdr:rowOff>
                  </from>
                  <to>
                    <xdr:col>11</xdr:col>
                    <xdr:colOff>30480</xdr:colOff>
                    <xdr:row>32</xdr:row>
                    <xdr:rowOff>182880</xdr:rowOff>
                  </to>
                </anchor>
              </controlPr>
            </control>
          </mc:Choice>
        </mc:AlternateContent>
        <mc:AlternateContent xmlns:mc="http://schemas.openxmlformats.org/markup-compatibility/2006">
          <mc:Choice Requires="x14">
            <control shapeId="45060" r:id="rId8" name="Group Box 4">
              <controlPr defaultSize="0" autoFill="0" autoPict="0">
                <anchor moveWithCells="1">
                  <from>
                    <xdr:col>8</xdr:col>
                    <xdr:colOff>22860</xdr:colOff>
                    <xdr:row>31</xdr:row>
                    <xdr:rowOff>0</xdr:rowOff>
                  </from>
                  <to>
                    <xdr:col>11</xdr:col>
                    <xdr:colOff>30480</xdr:colOff>
                    <xdr:row>32</xdr:row>
                    <xdr:rowOff>182880</xdr:rowOff>
                  </to>
                </anchor>
              </controlPr>
            </control>
          </mc:Choice>
        </mc:AlternateContent>
        <mc:AlternateContent xmlns:mc="http://schemas.openxmlformats.org/markup-compatibility/2006">
          <mc:Choice Requires="x14">
            <control shapeId="45061" r:id="rId9" name="Group Box 5">
              <controlPr defaultSize="0" autoFill="0" autoPict="0">
                <anchor moveWithCells="1">
                  <from>
                    <xdr:col>8</xdr:col>
                    <xdr:colOff>45720</xdr:colOff>
                    <xdr:row>31</xdr:row>
                    <xdr:rowOff>0</xdr:rowOff>
                  </from>
                  <to>
                    <xdr:col>11</xdr:col>
                    <xdr:colOff>53340</xdr:colOff>
                    <xdr:row>32</xdr:row>
                    <xdr:rowOff>182880</xdr:rowOff>
                  </to>
                </anchor>
              </controlPr>
            </control>
          </mc:Choice>
        </mc:AlternateContent>
        <mc:AlternateContent xmlns:mc="http://schemas.openxmlformats.org/markup-compatibility/2006">
          <mc:Choice Requires="x14">
            <control shapeId="45062" r:id="rId10" name="Group Box 6">
              <controlPr defaultSize="0" autoFill="0" autoPict="0">
                <anchor moveWithCells="1">
                  <from>
                    <xdr:col>8</xdr:col>
                    <xdr:colOff>22860</xdr:colOff>
                    <xdr:row>31</xdr:row>
                    <xdr:rowOff>0</xdr:rowOff>
                  </from>
                  <to>
                    <xdr:col>11</xdr:col>
                    <xdr:colOff>38100</xdr:colOff>
                    <xdr:row>32</xdr:row>
                    <xdr:rowOff>182880</xdr:rowOff>
                  </to>
                </anchor>
              </controlPr>
            </control>
          </mc:Choice>
        </mc:AlternateContent>
        <mc:AlternateContent xmlns:mc="http://schemas.openxmlformats.org/markup-compatibility/2006">
          <mc:Choice Requires="x14">
            <control shapeId="45063" r:id="rId11" name="Group Box 7">
              <controlPr defaultSize="0" autoFill="0" autoPict="0">
                <anchor moveWithCells="1">
                  <from>
                    <xdr:col>8</xdr:col>
                    <xdr:colOff>15240</xdr:colOff>
                    <xdr:row>31</xdr:row>
                    <xdr:rowOff>0</xdr:rowOff>
                  </from>
                  <to>
                    <xdr:col>11</xdr:col>
                    <xdr:colOff>7620</xdr:colOff>
                    <xdr:row>33</xdr:row>
                    <xdr:rowOff>60960</xdr:rowOff>
                  </to>
                </anchor>
              </controlPr>
            </control>
          </mc:Choice>
        </mc:AlternateContent>
        <mc:AlternateContent xmlns:mc="http://schemas.openxmlformats.org/markup-compatibility/2006">
          <mc:Choice Requires="x14">
            <control shapeId="45064" r:id="rId12" name="Group Box 8">
              <controlPr defaultSize="0" autoFill="0" autoPict="0">
                <anchor moveWithCells="1">
                  <from>
                    <xdr:col>8</xdr:col>
                    <xdr:colOff>7620</xdr:colOff>
                    <xdr:row>31</xdr:row>
                    <xdr:rowOff>0</xdr:rowOff>
                  </from>
                  <to>
                    <xdr:col>11</xdr:col>
                    <xdr:colOff>15240</xdr:colOff>
                    <xdr:row>32</xdr:row>
                    <xdr:rowOff>182880</xdr:rowOff>
                  </to>
                </anchor>
              </controlPr>
            </control>
          </mc:Choice>
        </mc:AlternateContent>
        <mc:AlternateContent xmlns:mc="http://schemas.openxmlformats.org/markup-compatibility/2006">
          <mc:Choice Requires="x14">
            <control shapeId="45065" r:id="rId13" name="Group Box 9">
              <controlPr defaultSize="0" autoFill="0" autoPict="0">
                <anchor moveWithCells="1">
                  <from>
                    <xdr:col>8</xdr:col>
                    <xdr:colOff>22860</xdr:colOff>
                    <xdr:row>31</xdr:row>
                    <xdr:rowOff>0</xdr:rowOff>
                  </from>
                  <to>
                    <xdr:col>11</xdr:col>
                    <xdr:colOff>30480</xdr:colOff>
                    <xdr:row>32</xdr:row>
                    <xdr:rowOff>182880</xdr:rowOff>
                  </to>
                </anchor>
              </controlPr>
            </control>
          </mc:Choice>
        </mc:AlternateContent>
        <mc:AlternateContent xmlns:mc="http://schemas.openxmlformats.org/markup-compatibility/2006">
          <mc:Choice Requires="x14">
            <control shapeId="45066" r:id="rId14" name="Group Box 10">
              <controlPr defaultSize="0" autoFill="0" autoPict="0">
                <anchor moveWithCells="1">
                  <from>
                    <xdr:col>8</xdr:col>
                    <xdr:colOff>45720</xdr:colOff>
                    <xdr:row>31</xdr:row>
                    <xdr:rowOff>0</xdr:rowOff>
                  </from>
                  <to>
                    <xdr:col>11</xdr:col>
                    <xdr:colOff>53340</xdr:colOff>
                    <xdr:row>32</xdr:row>
                    <xdr:rowOff>182880</xdr:rowOff>
                  </to>
                </anchor>
              </controlPr>
            </control>
          </mc:Choice>
        </mc:AlternateContent>
        <mc:AlternateContent xmlns:mc="http://schemas.openxmlformats.org/markup-compatibility/2006">
          <mc:Choice Requires="x14">
            <control shapeId="45067" r:id="rId15" name="Group Box 11">
              <controlPr defaultSize="0" autoFill="0" autoPict="0">
                <anchor moveWithCells="1">
                  <from>
                    <xdr:col>8</xdr:col>
                    <xdr:colOff>22860</xdr:colOff>
                    <xdr:row>31</xdr:row>
                    <xdr:rowOff>0</xdr:rowOff>
                  </from>
                  <to>
                    <xdr:col>11</xdr:col>
                    <xdr:colOff>30480</xdr:colOff>
                    <xdr:row>32</xdr:row>
                    <xdr:rowOff>182880</xdr:rowOff>
                  </to>
                </anchor>
              </controlPr>
            </control>
          </mc:Choice>
        </mc:AlternateContent>
        <mc:AlternateContent xmlns:mc="http://schemas.openxmlformats.org/markup-compatibility/2006">
          <mc:Choice Requires="x14">
            <control shapeId="45068" r:id="rId16" name="Group Box 12">
              <controlPr defaultSize="0" autoFill="0" autoPict="0">
                <anchor moveWithCells="1">
                  <from>
                    <xdr:col>8</xdr:col>
                    <xdr:colOff>22860</xdr:colOff>
                    <xdr:row>31</xdr:row>
                    <xdr:rowOff>0</xdr:rowOff>
                  </from>
                  <to>
                    <xdr:col>11</xdr:col>
                    <xdr:colOff>38100</xdr:colOff>
                    <xdr:row>32</xdr:row>
                    <xdr:rowOff>182880</xdr:rowOff>
                  </to>
                </anchor>
              </controlPr>
            </control>
          </mc:Choice>
        </mc:AlternateContent>
        <mc:AlternateContent xmlns:mc="http://schemas.openxmlformats.org/markup-compatibility/2006">
          <mc:Choice Requires="x14">
            <control shapeId="45069" r:id="rId17" name="Group Box 13">
              <controlPr defaultSize="0" autoFill="0" autoPict="0">
                <anchor moveWithCells="1">
                  <from>
                    <xdr:col>8</xdr:col>
                    <xdr:colOff>45720</xdr:colOff>
                    <xdr:row>31</xdr:row>
                    <xdr:rowOff>0</xdr:rowOff>
                  </from>
                  <to>
                    <xdr:col>11</xdr:col>
                    <xdr:colOff>53340</xdr:colOff>
                    <xdr:row>32</xdr:row>
                    <xdr:rowOff>182880</xdr:rowOff>
                  </to>
                </anchor>
              </controlPr>
            </control>
          </mc:Choice>
        </mc:AlternateContent>
        <mc:AlternateContent xmlns:mc="http://schemas.openxmlformats.org/markup-compatibility/2006">
          <mc:Choice Requires="x14">
            <control shapeId="45070" r:id="rId18" name="Group Box 14">
              <controlPr defaultSize="0" autoFill="0" autoPict="0">
                <anchor moveWithCells="1">
                  <from>
                    <xdr:col>8</xdr:col>
                    <xdr:colOff>22860</xdr:colOff>
                    <xdr:row>31</xdr:row>
                    <xdr:rowOff>0</xdr:rowOff>
                  </from>
                  <to>
                    <xdr:col>11</xdr:col>
                    <xdr:colOff>30480</xdr:colOff>
                    <xdr:row>32</xdr:row>
                    <xdr:rowOff>182880</xdr:rowOff>
                  </to>
                </anchor>
              </controlPr>
            </control>
          </mc:Choice>
        </mc:AlternateContent>
        <mc:AlternateContent xmlns:mc="http://schemas.openxmlformats.org/markup-compatibility/2006">
          <mc:Choice Requires="x14">
            <control shapeId="45071" r:id="rId19" name="Group Box 15">
              <controlPr defaultSize="0" autoFill="0" autoPict="0">
                <anchor moveWithCells="1">
                  <from>
                    <xdr:col>8</xdr:col>
                    <xdr:colOff>15240</xdr:colOff>
                    <xdr:row>31</xdr:row>
                    <xdr:rowOff>0</xdr:rowOff>
                  </from>
                  <to>
                    <xdr:col>11</xdr:col>
                    <xdr:colOff>7620</xdr:colOff>
                    <xdr:row>33</xdr:row>
                    <xdr:rowOff>60960</xdr:rowOff>
                  </to>
                </anchor>
              </controlPr>
            </control>
          </mc:Choice>
        </mc:AlternateContent>
        <mc:AlternateContent xmlns:mc="http://schemas.openxmlformats.org/markup-compatibility/2006">
          <mc:Choice Requires="x14">
            <control shapeId="45072" r:id="rId20" name="Group Box 16">
              <controlPr defaultSize="0" autoFill="0" autoPict="0">
                <anchor moveWithCells="1">
                  <from>
                    <xdr:col>8</xdr:col>
                    <xdr:colOff>22860</xdr:colOff>
                    <xdr:row>31</xdr:row>
                    <xdr:rowOff>0</xdr:rowOff>
                  </from>
                  <to>
                    <xdr:col>11</xdr:col>
                    <xdr:colOff>38100</xdr:colOff>
                    <xdr:row>32</xdr:row>
                    <xdr:rowOff>182880</xdr:rowOff>
                  </to>
                </anchor>
              </controlPr>
            </control>
          </mc:Choice>
        </mc:AlternateContent>
        <mc:AlternateContent xmlns:mc="http://schemas.openxmlformats.org/markup-compatibility/2006">
          <mc:Choice Requires="x14">
            <control shapeId="45073" r:id="rId21" name="Group Box 17">
              <controlPr defaultSize="0" autoFill="0" autoPict="0">
                <anchor moveWithCells="1">
                  <from>
                    <xdr:col>8</xdr:col>
                    <xdr:colOff>45720</xdr:colOff>
                    <xdr:row>31</xdr:row>
                    <xdr:rowOff>0</xdr:rowOff>
                  </from>
                  <to>
                    <xdr:col>11</xdr:col>
                    <xdr:colOff>53340</xdr:colOff>
                    <xdr:row>32</xdr:row>
                    <xdr:rowOff>182880</xdr:rowOff>
                  </to>
                </anchor>
              </controlPr>
            </control>
          </mc:Choice>
        </mc:AlternateContent>
        <mc:AlternateContent xmlns:mc="http://schemas.openxmlformats.org/markup-compatibility/2006">
          <mc:Choice Requires="x14">
            <control shapeId="45074" r:id="rId22" name="Group Box 18">
              <controlPr defaultSize="0" autoFill="0" autoPict="0">
                <anchor moveWithCells="1">
                  <from>
                    <xdr:col>8</xdr:col>
                    <xdr:colOff>22860</xdr:colOff>
                    <xdr:row>31</xdr:row>
                    <xdr:rowOff>0</xdr:rowOff>
                  </from>
                  <to>
                    <xdr:col>11</xdr:col>
                    <xdr:colOff>30480</xdr:colOff>
                    <xdr:row>32</xdr:row>
                    <xdr:rowOff>182880</xdr:rowOff>
                  </to>
                </anchor>
              </controlPr>
            </control>
          </mc:Choice>
        </mc:AlternateContent>
        <mc:AlternateContent xmlns:mc="http://schemas.openxmlformats.org/markup-compatibility/2006">
          <mc:Choice Requires="x14">
            <control shapeId="45075" r:id="rId23" name="Group Box 19">
              <controlPr defaultSize="0" autoFill="0" autoPict="0">
                <anchor moveWithCells="1">
                  <from>
                    <xdr:col>8</xdr:col>
                    <xdr:colOff>15240</xdr:colOff>
                    <xdr:row>31</xdr:row>
                    <xdr:rowOff>0</xdr:rowOff>
                  </from>
                  <to>
                    <xdr:col>11</xdr:col>
                    <xdr:colOff>7620</xdr:colOff>
                    <xdr:row>33</xdr:row>
                    <xdr:rowOff>60960</xdr:rowOff>
                  </to>
                </anchor>
              </controlPr>
            </control>
          </mc:Choice>
        </mc:AlternateContent>
        <mc:AlternateContent xmlns:mc="http://schemas.openxmlformats.org/markup-compatibility/2006">
          <mc:Choice Requires="x14">
            <control shapeId="45076" r:id="rId24" name="Group Box 20">
              <controlPr defaultSize="0" autoFill="0" autoPict="0">
                <anchor moveWithCells="1">
                  <from>
                    <xdr:col>8</xdr:col>
                    <xdr:colOff>22860</xdr:colOff>
                    <xdr:row>31</xdr:row>
                    <xdr:rowOff>0</xdr:rowOff>
                  </from>
                  <to>
                    <xdr:col>11</xdr:col>
                    <xdr:colOff>38100</xdr:colOff>
                    <xdr:row>32</xdr:row>
                    <xdr:rowOff>182880</xdr:rowOff>
                  </to>
                </anchor>
              </controlPr>
            </control>
          </mc:Choice>
        </mc:AlternateContent>
        <mc:AlternateContent xmlns:mc="http://schemas.openxmlformats.org/markup-compatibility/2006">
          <mc:Choice Requires="x14">
            <control shapeId="45077" r:id="rId25" name="Group Box 21">
              <controlPr defaultSize="0" autoFill="0" autoPict="0">
                <anchor moveWithCells="1">
                  <from>
                    <xdr:col>8</xdr:col>
                    <xdr:colOff>45720</xdr:colOff>
                    <xdr:row>31</xdr:row>
                    <xdr:rowOff>0</xdr:rowOff>
                  </from>
                  <to>
                    <xdr:col>11</xdr:col>
                    <xdr:colOff>53340</xdr:colOff>
                    <xdr:row>32</xdr:row>
                    <xdr:rowOff>182880</xdr:rowOff>
                  </to>
                </anchor>
              </controlPr>
            </control>
          </mc:Choice>
        </mc:AlternateContent>
        <mc:AlternateContent xmlns:mc="http://schemas.openxmlformats.org/markup-compatibility/2006">
          <mc:Choice Requires="x14">
            <control shapeId="45078" r:id="rId26" name="Group Box 22">
              <controlPr defaultSize="0" autoFill="0" autoPict="0">
                <anchor moveWithCells="1">
                  <from>
                    <xdr:col>8</xdr:col>
                    <xdr:colOff>22860</xdr:colOff>
                    <xdr:row>31</xdr:row>
                    <xdr:rowOff>0</xdr:rowOff>
                  </from>
                  <to>
                    <xdr:col>11</xdr:col>
                    <xdr:colOff>30480</xdr:colOff>
                    <xdr:row>32</xdr:row>
                    <xdr:rowOff>182880</xdr:rowOff>
                  </to>
                </anchor>
              </controlPr>
            </control>
          </mc:Choice>
        </mc:AlternateContent>
        <mc:AlternateContent xmlns:mc="http://schemas.openxmlformats.org/markup-compatibility/2006">
          <mc:Choice Requires="x14">
            <control shapeId="45079" r:id="rId27" name="Group Box 23">
              <controlPr defaultSize="0" autoFill="0" autoPict="0">
                <anchor moveWithCells="1">
                  <from>
                    <xdr:col>8</xdr:col>
                    <xdr:colOff>15240</xdr:colOff>
                    <xdr:row>31</xdr:row>
                    <xdr:rowOff>0</xdr:rowOff>
                  </from>
                  <to>
                    <xdr:col>11</xdr:col>
                    <xdr:colOff>7620</xdr:colOff>
                    <xdr:row>33</xdr:row>
                    <xdr:rowOff>60960</xdr:rowOff>
                  </to>
                </anchor>
              </controlPr>
            </control>
          </mc:Choice>
        </mc:AlternateContent>
        <mc:AlternateContent xmlns:mc="http://schemas.openxmlformats.org/markup-compatibility/2006">
          <mc:Choice Requires="x14">
            <control shapeId="45080" r:id="rId28" name="Group Box 24">
              <controlPr defaultSize="0" autoFill="0" autoPict="0">
                <anchor moveWithCells="1">
                  <from>
                    <xdr:col>8</xdr:col>
                    <xdr:colOff>22860</xdr:colOff>
                    <xdr:row>31</xdr:row>
                    <xdr:rowOff>0</xdr:rowOff>
                  </from>
                  <to>
                    <xdr:col>11</xdr:col>
                    <xdr:colOff>38100</xdr:colOff>
                    <xdr:row>33</xdr:row>
                    <xdr:rowOff>22860</xdr:rowOff>
                  </to>
                </anchor>
              </controlPr>
            </control>
          </mc:Choice>
        </mc:AlternateContent>
        <mc:AlternateContent xmlns:mc="http://schemas.openxmlformats.org/markup-compatibility/2006">
          <mc:Choice Requires="x14">
            <control shapeId="45081" r:id="rId29" name="Group Box 25">
              <controlPr defaultSize="0" autoFill="0" autoPict="0">
                <anchor moveWithCells="1">
                  <from>
                    <xdr:col>8</xdr:col>
                    <xdr:colOff>45720</xdr:colOff>
                    <xdr:row>31</xdr:row>
                    <xdr:rowOff>0</xdr:rowOff>
                  </from>
                  <to>
                    <xdr:col>11</xdr:col>
                    <xdr:colOff>38100</xdr:colOff>
                    <xdr:row>32</xdr:row>
                    <xdr:rowOff>175260</xdr:rowOff>
                  </to>
                </anchor>
              </controlPr>
            </control>
          </mc:Choice>
        </mc:AlternateContent>
        <mc:AlternateContent xmlns:mc="http://schemas.openxmlformats.org/markup-compatibility/2006">
          <mc:Choice Requires="x14">
            <control shapeId="45082" r:id="rId30" name="Group Box 26">
              <controlPr defaultSize="0" autoFill="0" autoPict="0">
                <anchor moveWithCells="1">
                  <from>
                    <xdr:col>8</xdr:col>
                    <xdr:colOff>22860</xdr:colOff>
                    <xdr:row>31</xdr:row>
                    <xdr:rowOff>0</xdr:rowOff>
                  </from>
                  <to>
                    <xdr:col>11</xdr:col>
                    <xdr:colOff>30480</xdr:colOff>
                    <xdr:row>32</xdr:row>
                    <xdr:rowOff>175260</xdr:rowOff>
                  </to>
                </anchor>
              </controlPr>
            </control>
          </mc:Choice>
        </mc:AlternateContent>
        <mc:AlternateContent xmlns:mc="http://schemas.openxmlformats.org/markup-compatibility/2006">
          <mc:Choice Requires="x14">
            <control shapeId="45083" r:id="rId31" name="Group Box 27">
              <controlPr defaultSize="0" autoFill="0" autoPict="0">
                <anchor moveWithCells="1">
                  <from>
                    <xdr:col>8</xdr:col>
                    <xdr:colOff>15240</xdr:colOff>
                    <xdr:row>31</xdr:row>
                    <xdr:rowOff>0</xdr:rowOff>
                  </from>
                  <to>
                    <xdr:col>11</xdr:col>
                    <xdr:colOff>30480</xdr:colOff>
                    <xdr:row>33</xdr:row>
                    <xdr:rowOff>22860</xdr:rowOff>
                  </to>
                </anchor>
              </controlPr>
            </control>
          </mc:Choice>
        </mc:AlternateContent>
        <mc:AlternateContent xmlns:mc="http://schemas.openxmlformats.org/markup-compatibility/2006">
          <mc:Choice Requires="x14">
            <control shapeId="45084" r:id="rId32" name="Group Box 28">
              <controlPr defaultSize="0" autoFill="0" autoPict="0">
                <anchor moveWithCells="1">
                  <from>
                    <xdr:col>8</xdr:col>
                    <xdr:colOff>22860</xdr:colOff>
                    <xdr:row>31</xdr:row>
                    <xdr:rowOff>0</xdr:rowOff>
                  </from>
                  <to>
                    <xdr:col>11</xdr:col>
                    <xdr:colOff>38100</xdr:colOff>
                    <xdr:row>32</xdr:row>
                    <xdr:rowOff>175260</xdr:rowOff>
                  </to>
                </anchor>
              </controlPr>
            </control>
          </mc:Choice>
        </mc:AlternateContent>
        <mc:AlternateContent xmlns:mc="http://schemas.openxmlformats.org/markup-compatibility/2006">
          <mc:Choice Requires="x14">
            <control shapeId="45085" r:id="rId33" name="Group Box 29">
              <controlPr defaultSize="0" autoFill="0" autoPict="0">
                <anchor moveWithCells="1">
                  <from>
                    <xdr:col>8</xdr:col>
                    <xdr:colOff>45720</xdr:colOff>
                    <xdr:row>31</xdr:row>
                    <xdr:rowOff>0</xdr:rowOff>
                  </from>
                  <to>
                    <xdr:col>11</xdr:col>
                    <xdr:colOff>38100</xdr:colOff>
                    <xdr:row>32</xdr:row>
                    <xdr:rowOff>175260</xdr:rowOff>
                  </to>
                </anchor>
              </controlPr>
            </control>
          </mc:Choice>
        </mc:AlternateContent>
        <mc:AlternateContent xmlns:mc="http://schemas.openxmlformats.org/markup-compatibility/2006">
          <mc:Choice Requires="x14">
            <control shapeId="45086" r:id="rId34" name="Group Box 30">
              <controlPr defaultSize="0" autoFill="0" autoPict="0">
                <anchor moveWithCells="1">
                  <from>
                    <xdr:col>8</xdr:col>
                    <xdr:colOff>22860</xdr:colOff>
                    <xdr:row>31</xdr:row>
                    <xdr:rowOff>0</xdr:rowOff>
                  </from>
                  <to>
                    <xdr:col>11</xdr:col>
                    <xdr:colOff>30480</xdr:colOff>
                    <xdr:row>32</xdr:row>
                    <xdr:rowOff>175260</xdr:rowOff>
                  </to>
                </anchor>
              </controlPr>
            </control>
          </mc:Choice>
        </mc:AlternateContent>
        <mc:AlternateContent xmlns:mc="http://schemas.openxmlformats.org/markup-compatibility/2006">
          <mc:Choice Requires="x14">
            <control shapeId="45087" r:id="rId35" name="Group Box 31">
              <controlPr defaultSize="0" autoFill="0" autoPict="0">
                <anchor moveWithCells="1">
                  <from>
                    <xdr:col>8</xdr:col>
                    <xdr:colOff>15240</xdr:colOff>
                    <xdr:row>31</xdr:row>
                    <xdr:rowOff>0</xdr:rowOff>
                  </from>
                  <to>
                    <xdr:col>11</xdr:col>
                    <xdr:colOff>7620</xdr:colOff>
                    <xdr:row>33</xdr:row>
                    <xdr:rowOff>22860</xdr:rowOff>
                  </to>
                </anchor>
              </controlPr>
            </control>
          </mc:Choice>
        </mc:AlternateContent>
        <mc:AlternateContent xmlns:mc="http://schemas.openxmlformats.org/markup-compatibility/2006">
          <mc:Choice Requires="x14">
            <control shapeId="45088" r:id="rId36" name="Group Box 32">
              <controlPr defaultSize="0" autoFill="0" autoPict="0">
                <anchor moveWithCells="1">
                  <from>
                    <xdr:col>8</xdr:col>
                    <xdr:colOff>22860</xdr:colOff>
                    <xdr:row>31</xdr:row>
                    <xdr:rowOff>0</xdr:rowOff>
                  </from>
                  <to>
                    <xdr:col>11</xdr:col>
                    <xdr:colOff>38100</xdr:colOff>
                    <xdr:row>32</xdr:row>
                    <xdr:rowOff>175260</xdr:rowOff>
                  </to>
                </anchor>
              </controlPr>
            </control>
          </mc:Choice>
        </mc:AlternateContent>
        <mc:AlternateContent xmlns:mc="http://schemas.openxmlformats.org/markup-compatibility/2006">
          <mc:Choice Requires="x14">
            <control shapeId="45089" r:id="rId37" name="Group Box 33">
              <controlPr defaultSize="0" autoFill="0" autoPict="0">
                <anchor moveWithCells="1">
                  <from>
                    <xdr:col>8</xdr:col>
                    <xdr:colOff>45720</xdr:colOff>
                    <xdr:row>31</xdr:row>
                    <xdr:rowOff>0</xdr:rowOff>
                  </from>
                  <to>
                    <xdr:col>11</xdr:col>
                    <xdr:colOff>38100</xdr:colOff>
                    <xdr:row>32</xdr:row>
                    <xdr:rowOff>182880</xdr:rowOff>
                  </to>
                </anchor>
              </controlPr>
            </control>
          </mc:Choice>
        </mc:AlternateContent>
        <mc:AlternateContent xmlns:mc="http://schemas.openxmlformats.org/markup-compatibility/2006">
          <mc:Choice Requires="x14">
            <control shapeId="45090" r:id="rId38" name="Group Box 34">
              <controlPr defaultSize="0" autoFill="0" autoPict="0">
                <anchor moveWithCells="1">
                  <from>
                    <xdr:col>8</xdr:col>
                    <xdr:colOff>22860</xdr:colOff>
                    <xdr:row>31</xdr:row>
                    <xdr:rowOff>0</xdr:rowOff>
                  </from>
                  <to>
                    <xdr:col>11</xdr:col>
                    <xdr:colOff>30480</xdr:colOff>
                    <xdr:row>32</xdr:row>
                    <xdr:rowOff>175260</xdr:rowOff>
                  </to>
                </anchor>
              </controlPr>
            </control>
          </mc:Choice>
        </mc:AlternateContent>
        <mc:AlternateContent xmlns:mc="http://schemas.openxmlformats.org/markup-compatibility/2006">
          <mc:Choice Requires="x14">
            <control shapeId="45091" r:id="rId39" name="Group Box 35">
              <controlPr defaultSize="0" autoFill="0" autoPict="0">
                <anchor moveWithCells="1">
                  <from>
                    <xdr:col>8</xdr:col>
                    <xdr:colOff>15240</xdr:colOff>
                    <xdr:row>31</xdr:row>
                    <xdr:rowOff>0</xdr:rowOff>
                  </from>
                  <to>
                    <xdr:col>11</xdr:col>
                    <xdr:colOff>7620</xdr:colOff>
                    <xdr:row>33</xdr:row>
                    <xdr:rowOff>22860</xdr:rowOff>
                  </to>
                </anchor>
              </controlPr>
            </control>
          </mc:Choice>
        </mc:AlternateContent>
        <mc:AlternateContent xmlns:mc="http://schemas.openxmlformats.org/markup-compatibility/2006">
          <mc:Choice Requires="x14">
            <control shapeId="45092" r:id="rId40" name="Group Box 36">
              <controlPr defaultSize="0" autoFill="0" autoPict="0">
                <anchor moveWithCells="1">
                  <from>
                    <xdr:col>8</xdr:col>
                    <xdr:colOff>22860</xdr:colOff>
                    <xdr:row>31</xdr:row>
                    <xdr:rowOff>0</xdr:rowOff>
                  </from>
                  <to>
                    <xdr:col>11</xdr:col>
                    <xdr:colOff>38100</xdr:colOff>
                    <xdr:row>32</xdr:row>
                    <xdr:rowOff>175260</xdr:rowOff>
                  </to>
                </anchor>
              </controlPr>
            </control>
          </mc:Choice>
        </mc:AlternateContent>
        <mc:AlternateContent xmlns:mc="http://schemas.openxmlformats.org/markup-compatibility/2006">
          <mc:Choice Requires="x14">
            <control shapeId="45093" r:id="rId41" name="Group Box 37">
              <controlPr defaultSize="0" autoFill="0" autoPict="0">
                <anchor moveWithCells="1">
                  <from>
                    <xdr:col>8</xdr:col>
                    <xdr:colOff>45720</xdr:colOff>
                    <xdr:row>31</xdr:row>
                    <xdr:rowOff>0</xdr:rowOff>
                  </from>
                  <to>
                    <xdr:col>11</xdr:col>
                    <xdr:colOff>38100</xdr:colOff>
                    <xdr:row>33</xdr:row>
                    <xdr:rowOff>15240</xdr:rowOff>
                  </to>
                </anchor>
              </controlPr>
            </control>
          </mc:Choice>
        </mc:AlternateContent>
        <mc:AlternateContent xmlns:mc="http://schemas.openxmlformats.org/markup-compatibility/2006">
          <mc:Choice Requires="x14">
            <control shapeId="45094" r:id="rId42" name="Group Box 38">
              <controlPr defaultSize="0" autoFill="0" autoPict="0">
                <anchor moveWithCells="1">
                  <from>
                    <xdr:col>8</xdr:col>
                    <xdr:colOff>22860</xdr:colOff>
                    <xdr:row>31</xdr:row>
                    <xdr:rowOff>0</xdr:rowOff>
                  </from>
                  <to>
                    <xdr:col>11</xdr:col>
                    <xdr:colOff>30480</xdr:colOff>
                    <xdr:row>32</xdr:row>
                    <xdr:rowOff>182880</xdr:rowOff>
                  </to>
                </anchor>
              </controlPr>
            </control>
          </mc:Choice>
        </mc:AlternateContent>
        <mc:AlternateContent xmlns:mc="http://schemas.openxmlformats.org/markup-compatibility/2006">
          <mc:Choice Requires="x14">
            <control shapeId="45095" r:id="rId43" name="Group Box 39">
              <controlPr defaultSize="0" autoFill="0" autoPict="0">
                <anchor moveWithCells="1">
                  <from>
                    <xdr:col>7</xdr:col>
                    <xdr:colOff>3147060</xdr:colOff>
                    <xdr:row>11</xdr:row>
                    <xdr:rowOff>15240</xdr:rowOff>
                  </from>
                  <to>
                    <xdr:col>11</xdr:col>
                    <xdr:colOff>7620</xdr:colOff>
                    <xdr:row>11</xdr:row>
                    <xdr:rowOff>365760</xdr:rowOff>
                  </to>
                </anchor>
              </controlPr>
            </control>
          </mc:Choice>
        </mc:AlternateContent>
        <mc:AlternateContent xmlns:mc="http://schemas.openxmlformats.org/markup-compatibility/2006">
          <mc:Choice Requires="x14">
            <control shapeId="45096" r:id="rId44" name="Group Box 40">
              <controlPr defaultSize="0" autoFill="0" autoPict="0">
                <anchor moveWithCells="1">
                  <from>
                    <xdr:col>7</xdr:col>
                    <xdr:colOff>3147060</xdr:colOff>
                    <xdr:row>13</xdr:row>
                    <xdr:rowOff>15240</xdr:rowOff>
                  </from>
                  <to>
                    <xdr:col>11</xdr:col>
                    <xdr:colOff>7620</xdr:colOff>
                    <xdr:row>13</xdr:row>
                    <xdr:rowOff>365760</xdr:rowOff>
                  </to>
                </anchor>
              </controlPr>
            </control>
          </mc:Choice>
        </mc:AlternateContent>
        <mc:AlternateContent xmlns:mc="http://schemas.openxmlformats.org/markup-compatibility/2006">
          <mc:Choice Requires="x14">
            <control shapeId="45097" r:id="rId45" name="Group Box 41">
              <controlPr defaultSize="0" autoFill="0" autoPict="0">
                <anchor moveWithCells="1">
                  <from>
                    <xdr:col>7</xdr:col>
                    <xdr:colOff>3147060</xdr:colOff>
                    <xdr:row>15</xdr:row>
                    <xdr:rowOff>15240</xdr:rowOff>
                  </from>
                  <to>
                    <xdr:col>11</xdr:col>
                    <xdr:colOff>7620</xdr:colOff>
                    <xdr:row>15</xdr:row>
                    <xdr:rowOff>365760</xdr:rowOff>
                  </to>
                </anchor>
              </controlPr>
            </control>
          </mc:Choice>
        </mc:AlternateContent>
        <mc:AlternateContent xmlns:mc="http://schemas.openxmlformats.org/markup-compatibility/2006">
          <mc:Choice Requires="x14">
            <control shapeId="45098" r:id="rId46" name="Group Box 42">
              <controlPr defaultSize="0" autoFill="0" autoPict="0">
                <anchor moveWithCells="1">
                  <from>
                    <xdr:col>7</xdr:col>
                    <xdr:colOff>3147060</xdr:colOff>
                    <xdr:row>19</xdr:row>
                    <xdr:rowOff>15240</xdr:rowOff>
                  </from>
                  <to>
                    <xdr:col>11</xdr:col>
                    <xdr:colOff>7620</xdr:colOff>
                    <xdr:row>19</xdr:row>
                    <xdr:rowOff>365760</xdr:rowOff>
                  </to>
                </anchor>
              </controlPr>
            </control>
          </mc:Choice>
        </mc:AlternateContent>
        <mc:AlternateContent xmlns:mc="http://schemas.openxmlformats.org/markup-compatibility/2006">
          <mc:Choice Requires="x14">
            <control shapeId="45099" r:id="rId47" name="Group Box 43">
              <controlPr defaultSize="0" autoFill="0" autoPict="0">
                <anchor moveWithCells="1">
                  <from>
                    <xdr:col>8</xdr:col>
                    <xdr:colOff>15240</xdr:colOff>
                    <xdr:row>31</xdr:row>
                    <xdr:rowOff>0</xdr:rowOff>
                  </from>
                  <to>
                    <xdr:col>11</xdr:col>
                    <xdr:colOff>0</xdr:colOff>
                    <xdr:row>33</xdr:row>
                    <xdr:rowOff>15240</xdr:rowOff>
                  </to>
                </anchor>
              </controlPr>
            </control>
          </mc:Choice>
        </mc:AlternateContent>
        <mc:AlternateContent xmlns:mc="http://schemas.openxmlformats.org/markup-compatibility/2006">
          <mc:Choice Requires="x14">
            <control shapeId="45100" r:id="rId48" name="Group Box 44">
              <controlPr defaultSize="0" autoFill="0" autoPict="0">
                <anchor moveWithCells="1">
                  <from>
                    <xdr:col>8</xdr:col>
                    <xdr:colOff>22860</xdr:colOff>
                    <xdr:row>31</xdr:row>
                    <xdr:rowOff>0</xdr:rowOff>
                  </from>
                  <to>
                    <xdr:col>11</xdr:col>
                    <xdr:colOff>22860</xdr:colOff>
                    <xdr:row>32</xdr:row>
                    <xdr:rowOff>152400</xdr:rowOff>
                  </to>
                </anchor>
              </controlPr>
            </control>
          </mc:Choice>
        </mc:AlternateContent>
        <mc:AlternateContent xmlns:mc="http://schemas.openxmlformats.org/markup-compatibility/2006">
          <mc:Choice Requires="x14">
            <control shapeId="45101" r:id="rId49" name="Group Box 45">
              <controlPr defaultSize="0" autoFill="0" autoPict="0">
                <anchor moveWithCells="1">
                  <from>
                    <xdr:col>8</xdr:col>
                    <xdr:colOff>45720</xdr:colOff>
                    <xdr:row>31</xdr:row>
                    <xdr:rowOff>0</xdr:rowOff>
                  </from>
                  <to>
                    <xdr:col>11</xdr:col>
                    <xdr:colOff>22860</xdr:colOff>
                    <xdr:row>32</xdr:row>
                    <xdr:rowOff>175260</xdr:rowOff>
                  </to>
                </anchor>
              </controlPr>
            </control>
          </mc:Choice>
        </mc:AlternateContent>
        <mc:AlternateContent xmlns:mc="http://schemas.openxmlformats.org/markup-compatibility/2006">
          <mc:Choice Requires="x14">
            <control shapeId="45102" r:id="rId50" name="Group Box 46">
              <controlPr defaultSize="0" autoFill="0" autoPict="0">
                <anchor moveWithCells="1">
                  <from>
                    <xdr:col>8</xdr:col>
                    <xdr:colOff>22860</xdr:colOff>
                    <xdr:row>31</xdr:row>
                    <xdr:rowOff>0</xdr:rowOff>
                  </from>
                  <to>
                    <xdr:col>11</xdr:col>
                    <xdr:colOff>22860</xdr:colOff>
                    <xdr:row>32</xdr:row>
                    <xdr:rowOff>175260</xdr:rowOff>
                  </to>
                </anchor>
              </controlPr>
            </control>
          </mc:Choice>
        </mc:AlternateContent>
        <mc:AlternateContent xmlns:mc="http://schemas.openxmlformats.org/markup-compatibility/2006">
          <mc:Choice Requires="x14">
            <control shapeId="45103" r:id="rId51" name="Group Box 47">
              <controlPr defaultSize="0" autoFill="0" autoPict="0">
                <anchor moveWithCells="1">
                  <from>
                    <xdr:col>8</xdr:col>
                    <xdr:colOff>15240</xdr:colOff>
                    <xdr:row>16</xdr:row>
                    <xdr:rowOff>0</xdr:rowOff>
                  </from>
                  <to>
                    <xdr:col>11</xdr:col>
                    <xdr:colOff>22860</xdr:colOff>
                    <xdr:row>16</xdr:row>
                    <xdr:rowOff>373380</xdr:rowOff>
                  </to>
                </anchor>
              </controlPr>
            </control>
          </mc:Choice>
        </mc:AlternateContent>
        <mc:AlternateContent xmlns:mc="http://schemas.openxmlformats.org/markup-compatibility/2006">
          <mc:Choice Requires="x14">
            <control shapeId="45104" r:id="rId52" name="Group Box 48">
              <controlPr defaultSize="0" autoFill="0" autoPict="0">
                <anchor moveWithCells="1">
                  <from>
                    <xdr:col>8</xdr:col>
                    <xdr:colOff>22860</xdr:colOff>
                    <xdr:row>16</xdr:row>
                    <xdr:rowOff>0</xdr:rowOff>
                  </from>
                  <to>
                    <xdr:col>11</xdr:col>
                    <xdr:colOff>22860</xdr:colOff>
                    <xdr:row>16</xdr:row>
                    <xdr:rowOff>373380</xdr:rowOff>
                  </to>
                </anchor>
              </controlPr>
            </control>
          </mc:Choice>
        </mc:AlternateContent>
        <mc:AlternateContent xmlns:mc="http://schemas.openxmlformats.org/markup-compatibility/2006">
          <mc:Choice Requires="x14">
            <control shapeId="45105" r:id="rId53" name="Group Box 49">
              <controlPr defaultSize="0" autoFill="0" autoPict="0">
                <anchor moveWithCells="1">
                  <from>
                    <xdr:col>8</xdr:col>
                    <xdr:colOff>45720</xdr:colOff>
                    <xdr:row>16</xdr:row>
                    <xdr:rowOff>0</xdr:rowOff>
                  </from>
                  <to>
                    <xdr:col>11</xdr:col>
                    <xdr:colOff>38100</xdr:colOff>
                    <xdr:row>16</xdr:row>
                    <xdr:rowOff>373380</xdr:rowOff>
                  </to>
                </anchor>
              </controlPr>
            </control>
          </mc:Choice>
        </mc:AlternateContent>
        <mc:AlternateContent xmlns:mc="http://schemas.openxmlformats.org/markup-compatibility/2006">
          <mc:Choice Requires="x14">
            <control shapeId="45106" r:id="rId54" name="Group Box 50">
              <controlPr defaultSize="0" autoFill="0" autoPict="0">
                <anchor moveWithCells="1">
                  <from>
                    <xdr:col>8</xdr:col>
                    <xdr:colOff>22860</xdr:colOff>
                    <xdr:row>16</xdr:row>
                    <xdr:rowOff>0</xdr:rowOff>
                  </from>
                  <to>
                    <xdr:col>11</xdr:col>
                    <xdr:colOff>30480</xdr:colOff>
                    <xdr:row>16</xdr:row>
                    <xdr:rowOff>373380</xdr:rowOff>
                  </to>
                </anchor>
              </controlPr>
            </control>
          </mc:Choice>
        </mc:AlternateContent>
        <mc:AlternateContent xmlns:mc="http://schemas.openxmlformats.org/markup-compatibility/2006">
          <mc:Choice Requires="x14">
            <control shapeId="45107" r:id="rId55" name="Group Box 51">
              <controlPr defaultSize="0" autoFill="0" autoPict="0">
                <anchor moveWithCells="1">
                  <from>
                    <xdr:col>8</xdr:col>
                    <xdr:colOff>15240</xdr:colOff>
                    <xdr:row>16</xdr:row>
                    <xdr:rowOff>0</xdr:rowOff>
                  </from>
                  <to>
                    <xdr:col>11</xdr:col>
                    <xdr:colOff>0</xdr:colOff>
                    <xdr:row>16</xdr:row>
                    <xdr:rowOff>449580</xdr:rowOff>
                  </to>
                </anchor>
              </controlPr>
            </control>
          </mc:Choice>
        </mc:AlternateContent>
        <mc:AlternateContent xmlns:mc="http://schemas.openxmlformats.org/markup-compatibility/2006">
          <mc:Choice Requires="x14">
            <control shapeId="45108" r:id="rId56" name="Group Box 52">
              <controlPr defaultSize="0" autoFill="0" autoPict="0">
                <anchor moveWithCells="1">
                  <from>
                    <xdr:col>8</xdr:col>
                    <xdr:colOff>7620</xdr:colOff>
                    <xdr:row>16</xdr:row>
                    <xdr:rowOff>0</xdr:rowOff>
                  </from>
                  <to>
                    <xdr:col>11</xdr:col>
                    <xdr:colOff>0</xdr:colOff>
                    <xdr:row>16</xdr:row>
                    <xdr:rowOff>373380</xdr:rowOff>
                  </to>
                </anchor>
              </controlPr>
            </control>
          </mc:Choice>
        </mc:AlternateContent>
        <mc:AlternateContent xmlns:mc="http://schemas.openxmlformats.org/markup-compatibility/2006">
          <mc:Choice Requires="x14">
            <control shapeId="45109" r:id="rId57" name="Group Box 53">
              <controlPr defaultSize="0" autoFill="0" autoPict="0">
                <anchor moveWithCells="1">
                  <from>
                    <xdr:col>8</xdr:col>
                    <xdr:colOff>22860</xdr:colOff>
                    <xdr:row>16</xdr:row>
                    <xdr:rowOff>0</xdr:rowOff>
                  </from>
                  <to>
                    <xdr:col>11</xdr:col>
                    <xdr:colOff>22860</xdr:colOff>
                    <xdr:row>16</xdr:row>
                    <xdr:rowOff>373380</xdr:rowOff>
                  </to>
                </anchor>
              </controlPr>
            </control>
          </mc:Choice>
        </mc:AlternateContent>
        <mc:AlternateContent xmlns:mc="http://schemas.openxmlformats.org/markup-compatibility/2006">
          <mc:Choice Requires="x14">
            <control shapeId="45110" r:id="rId58" name="Group Box 54">
              <controlPr defaultSize="0" autoFill="0" autoPict="0">
                <anchor moveWithCells="1">
                  <from>
                    <xdr:col>8</xdr:col>
                    <xdr:colOff>45720</xdr:colOff>
                    <xdr:row>16</xdr:row>
                    <xdr:rowOff>0</xdr:rowOff>
                  </from>
                  <to>
                    <xdr:col>11</xdr:col>
                    <xdr:colOff>38100</xdr:colOff>
                    <xdr:row>16</xdr:row>
                    <xdr:rowOff>373380</xdr:rowOff>
                  </to>
                </anchor>
              </controlPr>
            </control>
          </mc:Choice>
        </mc:AlternateContent>
        <mc:AlternateContent xmlns:mc="http://schemas.openxmlformats.org/markup-compatibility/2006">
          <mc:Choice Requires="x14">
            <control shapeId="45111" r:id="rId59" name="Group Box 55">
              <controlPr defaultSize="0" autoFill="0" autoPict="0">
                <anchor moveWithCells="1">
                  <from>
                    <xdr:col>8</xdr:col>
                    <xdr:colOff>22860</xdr:colOff>
                    <xdr:row>16</xdr:row>
                    <xdr:rowOff>0</xdr:rowOff>
                  </from>
                  <to>
                    <xdr:col>11</xdr:col>
                    <xdr:colOff>22860</xdr:colOff>
                    <xdr:row>16</xdr:row>
                    <xdr:rowOff>373380</xdr:rowOff>
                  </to>
                </anchor>
              </controlPr>
            </control>
          </mc:Choice>
        </mc:AlternateContent>
        <mc:AlternateContent xmlns:mc="http://schemas.openxmlformats.org/markup-compatibility/2006">
          <mc:Choice Requires="x14">
            <control shapeId="45112" r:id="rId60" name="Group Box 56">
              <controlPr defaultSize="0" autoFill="0" autoPict="0">
                <anchor moveWithCells="1">
                  <from>
                    <xdr:col>8</xdr:col>
                    <xdr:colOff>22860</xdr:colOff>
                    <xdr:row>16</xdr:row>
                    <xdr:rowOff>0</xdr:rowOff>
                  </from>
                  <to>
                    <xdr:col>11</xdr:col>
                    <xdr:colOff>30480</xdr:colOff>
                    <xdr:row>16</xdr:row>
                    <xdr:rowOff>373380</xdr:rowOff>
                  </to>
                </anchor>
              </controlPr>
            </control>
          </mc:Choice>
        </mc:AlternateContent>
        <mc:AlternateContent xmlns:mc="http://schemas.openxmlformats.org/markup-compatibility/2006">
          <mc:Choice Requires="x14">
            <control shapeId="45113" r:id="rId61" name="Group Box 57">
              <controlPr defaultSize="0" autoFill="0" autoPict="0">
                <anchor moveWithCells="1">
                  <from>
                    <xdr:col>8</xdr:col>
                    <xdr:colOff>45720</xdr:colOff>
                    <xdr:row>16</xdr:row>
                    <xdr:rowOff>0</xdr:rowOff>
                  </from>
                  <to>
                    <xdr:col>11</xdr:col>
                    <xdr:colOff>38100</xdr:colOff>
                    <xdr:row>16</xdr:row>
                    <xdr:rowOff>373380</xdr:rowOff>
                  </to>
                </anchor>
              </controlPr>
            </control>
          </mc:Choice>
        </mc:AlternateContent>
        <mc:AlternateContent xmlns:mc="http://schemas.openxmlformats.org/markup-compatibility/2006">
          <mc:Choice Requires="x14">
            <control shapeId="45114" r:id="rId62" name="Group Box 58">
              <controlPr defaultSize="0" autoFill="0" autoPict="0">
                <anchor moveWithCells="1">
                  <from>
                    <xdr:col>8</xdr:col>
                    <xdr:colOff>22860</xdr:colOff>
                    <xdr:row>16</xdr:row>
                    <xdr:rowOff>0</xdr:rowOff>
                  </from>
                  <to>
                    <xdr:col>11</xdr:col>
                    <xdr:colOff>22860</xdr:colOff>
                    <xdr:row>16</xdr:row>
                    <xdr:rowOff>373380</xdr:rowOff>
                  </to>
                </anchor>
              </controlPr>
            </control>
          </mc:Choice>
        </mc:AlternateContent>
        <mc:AlternateContent xmlns:mc="http://schemas.openxmlformats.org/markup-compatibility/2006">
          <mc:Choice Requires="x14">
            <control shapeId="45115" r:id="rId63" name="Group Box 59">
              <controlPr defaultSize="0" autoFill="0" autoPict="0">
                <anchor moveWithCells="1">
                  <from>
                    <xdr:col>8</xdr:col>
                    <xdr:colOff>15240</xdr:colOff>
                    <xdr:row>16</xdr:row>
                    <xdr:rowOff>0</xdr:rowOff>
                  </from>
                  <to>
                    <xdr:col>11</xdr:col>
                    <xdr:colOff>0</xdr:colOff>
                    <xdr:row>16</xdr:row>
                    <xdr:rowOff>449580</xdr:rowOff>
                  </to>
                </anchor>
              </controlPr>
            </control>
          </mc:Choice>
        </mc:AlternateContent>
        <mc:AlternateContent xmlns:mc="http://schemas.openxmlformats.org/markup-compatibility/2006">
          <mc:Choice Requires="x14">
            <control shapeId="45116" r:id="rId64" name="Group Box 60">
              <controlPr defaultSize="0" autoFill="0" autoPict="0">
                <anchor moveWithCells="1">
                  <from>
                    <xdr:col>8</xdr:col>
                    <xdr:colOff>22860</xdr:colOff>
                    <xdr:row>16</xdr:row>
                    <xdr:rowOff>0</xdr:rowOff>
                  </from>
                  <to>
                    <xdr:col>11</xdr:col>
                    <xdr:colOff>30480</xdr:colOff>
                    <xdr:row>16</xdr:row>
                    <xdr:rowOff>373380</xdr:rowOff>
                  </to>
                </anchor>
              </controlPr>
            </control>
          </mc:Choice>
        </mc:AlternateContent>
        <mc:AlternateContent xmlns:mc="http://schemas.openxmlformats.org/markup-compatibility/2006">
          <mc:Choice Requires="x14">
            <control shapeId="45117" r:id="rId65" name="Group Box 61">
              <controlPr defaultSize="0" autoFill="0" autoPict="0">
                <anchor moveWithCells="1">
                  <from>
                    <xdr:col>8</xdr:col>
                    <xdr:colOff>45720</xdr:colOff>
                    <xdr:row>16</xdr:row>
                    <xdr:rowOff>0</xdr:rowOff>
                  </from>
                  <to>
                    <xdr:col>11</xdr:col>
                    <xdr:colOff>38100</xdr:colOff>
                    <xdr:row>16</xdr:row>
                    <xdr:rowOff>373380</xdr:rowOff>
                  </to>
                </anchor>
              </controlPr>
            </control>
          </mc:Choice>
        </mc:AlternateContent>
        <mc:AlternateContent xmlns:mc="http://schemas.openxmlformats.org/markup-compatibility/2006">
          <mc:Choice Requires="x14">
            <control shapeId="45118" r:id="rId66" name="Group Box 62">
              <controlPr defaultSize="0" autoFill="0" autoPict="0">
                <anchor moveWithCells="1">
                  <from>
                    <xdr:col>8</xdr:col>
                    <xdr:colOff>22860</xdr:colOff>
                    <xdr:row>16</xdr:row>
                    <xdr:rowOff>0</xdr:rowOff>
                  </from>
                  <to>
                    <xdr:col>11</xdr:col>
                    <xdr:colOff>22860</xdr:colOff>
                    <xdr:row>16</xdr:row>
                    <xdr:rowOff>373380</xdr:rowOff>
                  </to>
                </anchor>
              </controlPr>
            </control>
          </mc:Choice>
        </mc:AlternateContent>
        <mc:AlternateContent xmlns:mc="http://schemas.openxmlformats.org/markup-compatibility/2006">
          <mc:Choice Requires="x14">
            <control shapeId="45119" r:id="rId67" name="Group Box 63">
              <controlPr defaultSize="0" autoFill="0" autoPict="0">
                <anchor moveWithCells="1">
                  <from>
                    <xdr:col>8</xdr:col>
                    <xdr:colOff>15240</xdr:colOff>
                    <xdr:row>16</xdr:row>
                    <xdr:rowOff>0</xdr:rowOff>
                  </from>
                  <to>
                    <xdr:col>11</xdr:col>
                    <xdr:colOff>0</xdr:colOff>
                    <xdr:row>16</xdr:row>
                    <xdr:rowOff>449580</xdr:rowOff>
                  </to>
                </anchor>
              </controlPr>
            </control>
          </mc:Choice>
        </mc:AlternateContent>
        <mc:AlternateContent xmlns:mc="http://schemas.openxmlformats.org/markup-compatibility/2006">
          <mc:Choice Requires="x14">
            <control shapeId="45120" r:id="rId68" name="Group Box 64">
              <controlPr defaultSize="0" autoFill="0" autoPict="0">
                <anchor moveWithCells="1">
                  <from>
                    <xdr:col>8</xdr:col>
                    <xdr:colOff>22860</xdr:colOff>
                    <xdr:row>16</xdr:row>
                    <xdr:rowOff>0</xdr:rowOff>
                  </from>
                  <to>
                    <xdr:col>11</xdr:col>
                    <xdr:colOff>30480</xdr:colOff>
                    <xdr:row>16</xdr:row>
                    <xdr:rowOff>373380</xdr:rowOff>
                  </to>
                </anchor>
              </controlPr>
            </control>
          </mc:Choice>
        </mc:AlternateContent>
        <mc:AlternateContent xmlns:mc="http://schemas.openxmlformats.org/markup-compatibility/2006">
          <mc:Choice Requires="x14">
            <control shapeId="45121" r:id="rId69" name="Group Box 65">
              <controlPr defaultSize="0" autoFill="0" autoPict="0">
                <anchor moveWithCells="1">
                  <from>
                    <xdr:col>8</xdr:col>
                    <xdr:colOff>45720</xdr:colOff>
                    <xdr:row>16</xdr:row>
                    <xdr:rowOff>0</xdr:rowOff>
                  </from>
                  <to>
                    <xdr:col>11</xdr:col>
                    <xdr:colOff>38100</xdr:colOff>
                    <xdr:row>16</xdr:row>
                    <xdr:rowOff>373380</xdr:rowOff>
                  </to>
                </anchor>
              </controlPr>
            </control>
          </mc:Choice>
        </mc:AlternateContent>
        <mc:AlternateContent xmlns:mc="http://schemas.openxmlformats.org/markup-compatibility/2006">
          <mc:Choice Requires="x14">
            <control shapeId="45122" r:id="rId70" name="Group Box 66">
              <controlPr defaultSize="0" autoFill="0" autoPict="0">
                <anchor moveWithCells="1">
                  <from>
                    <xdr:col>8</xdr:col>
                    <xdr:colOff>22860</xdr:colOff>
                    <xdr:row>16</xdr:row>
                    <xdr:rowOff>0</xdr:rowOff>
                  </from>
                  <to>
                    <xdr:col>11</xdr:col>
                    <xdr:colOff>22860</xdr:colOff>
                    <xdr:row>16</xdr:row>
                    <xdr:rowOff>373380</xdr:rowOff>
                  </to>
                </anchor>
              </controlPr>
            </control>
          </mc:Choice>
        </mc:AlternateContent>
        <mc:AlternateContent xmlns:mc="http://schemas.openxmlformats.org/markup-compatibility/2006">
          <mc:Choice Requires="x14">
            <control shapeId="45123" r:id="rId71" name="Group Box 67">
              <controlPr defaultSize="0" autoFill="0" autoPict="0">
                <anchor moveWithCells="1">
                  <from>
                    <xdr:col>8</xdr:col>
                    <xdr:colOff>15240</xdr:colOff>
                    <xdr:row>18</xdr:row>
                    <xdr:rowOff>365760</xdr:rowOff>
                  </from>
                  <to>
                    <xdr:col>11</xdr:col>
                    <xdr:colOff>0</xdr:colOff>
                    <xdr:row>19</xdr:row>
                    <xdr:rowOff>137160</xdr:rowOff>
                  </to>
                </anchor>
              </controlPr>
            </control>
          </mc:Choice>
        </mc:AlternateContent>
        <mc:AlternateContent xmlns:mc="http://schemas.openxmlformats.org/markup-compatibility/2006">
          <mc:Choice Requires="x14">
            <control shapeId="45124" r:id="rId72" name="Group Box 68">
              <controlPr defaultSize="0" autoFill="0" autoPict="0">
                <anchor moveWithCells="1">
                  <from>
                    <xdr:col>8</xdr:col>
                    <xdr:colOff>22860</xdr:colOff>
                    <xdr:row>18</xdr:row>
                    <xdr:rowOff>381000</xdr:rowOff>
                  </from>
                  <to>
                    <xdr:col>11</xdr:col>
                    <xdr:colOff>22860</xdr:colOff>
                    <xdr:row>19</xdr:row>
                    <xdr:rowOff>91440</xdr:rowOff>
                  </to>
                </anchor>
              </controlPr>
            </control>
          </mc:Choice>
        </mc:AlternateContent>
        <mc:AlternateContent xmlns:mc="http://schemas.openxmlformats.org/markup-compatibility/2006">
          <mc:Choice Requires="x14">
            <control shapeId="45125" r:id="rId73" name="Group Box 69">
              <controlPr defaultSize="0" autoFill="0" autoPict="0">
                <anchor moveWithCells="1">
                  <from>
                    <xdr:col>8</xdr:col>
                    <xdr:colOff>45720</xdr:colOff>
                    <xdr:row>18</xdr:row>
                    <xdr:rowOff>358140</xdr:rowOff>
                  </from>
                  <to>
                    <xdr:col>11</xdr:col>
                    <xdr:colOff>22860</xdr:colOff>
                    <xdr:row>19</xdr:row>
                    <xdr:rowOff>91440</xdr:rowOff>
                  </to>
                </anchor>
              </controlPr>
            </control>
          </mc:Choice>
        </mc:AlternateContent>
        <mc:AlternateContent xmlns:mc="http://schemas.openxmlformats.org/markup-compatibility/2006">
          <mc:Choice Requires="x14">
            <control shapeId="45126" r:id="rId74" name="Group Box 70">
              <controlPr defaultSize="0" autoFill="0" autoPict="0">
                <anchor moveWithCells="1">
                  <from>
                    <xdr:col>8</xdr:col>
                    <xdr:colOff>22860</xdr:colOff>
                    <xdr:row>18</xdr:row>
                    <xdr:rowOff>365760</xdr:rowOff>
                  </from>
                  <to>
                    <xdr:col>11</xdr:col>
                    <xdr:colOff>22860</xdr:colOff>
                    <xdr:row>19</xdr:row>
                    <xdr:rowOff>91440</xdr:rowOff>
                  </to>
                </anchor>
              </controlPr>
            </control>
          </mc:Choice>
        </mc:AlternateContent>
        <mc:AlternateContent xmlns:mc="http://schemas.openxmlformats.org/markup-compatibility/2006">
          <mc:Choice Requires="x14">
            <control shapeId="45127" r:id="rId75" name="Group Box 71">
              <controlPr defaultSize="0" autoFill="0" autoPict="0">
                <anchor moveWithCells="1">
                  <from>
                    <xdr:col>8</xdr:col>
                    <xdr:colOff>15240</xdr:colOff>
                    <xdr:row>17</xdr:row>
                    <xdr:rowOff>0</xdr:rowOff>
                  </from>
                  <to>
                    <xdr:col>11</xdr:col>
                    <xdr:colOff>22860</xdr:colOff>
                    <xdr:row>18</xdr:row>
                    <xdr:rowOff>213360</xdr:rowOff>
                  </to>
                </anchor>
              </controlPr>
            </control>
          </mc:Choice>
        </mc:AlternateContent>
        <mc:AlternateContent xmlns:mc="http://schemas.openxmlformats.org/markup-compatibility/2006">
          <mc:Choice Requires="x14">
            <control shapeId="45128" r:id="rId76" name="Group Box 72">
              <controlPr defaultSize="0" autoFill="0" autoPict="0">
                <anchor moveWithCells="1">
                  <from>
                    <xdr:col>8</xdr:col>
                    <xdr:colOff>22860</xdr:colOff>
                    <xdr:row>17</xdr:row>
                    <xdr:rowOff>0</xdr:rowOff>
                  </from>
                  <to>
                    <xdr:col>11</xdr:col>
                    <xdr:colOff>22860</xdr:colOff>
                    <xdr:row>18</xdr:row>
                    <xdr:rowOff>213360</xdr:rowOff>
                  </to>
                </anchor>
              </controlPr>
            </control>
          </mc:Choice>
        </mc:AlternateContent>
        <mc:AlternateContent xmlns:mc="http://schemas.openxmlformats.org/markup-compatibility/2006">
          <mc:Choice Requires="x14">
            <control shapeId="45129" r:id="rId77" name="Group Box 73">
              <controlPr defaultSize="0" autoFill="0" autoPict="0">
                <anchor moveWithCells="1">
                  <from>
                    <xdr:col>8</xdr:col>
                    <xdr:colOff>45720</xdr:colOff>
                    <xdr:row>17</xdr:row>
                    <xdr:rowOff>0</xdr:rowOff>
                  </from>
                  <to>
                    <xdr:col>11</xdr:col>
                    <xdr:colOff>38100</xdr:colOff>
                    <xdr:row>18</xdr:row>
                    <xdr:rowOff>213360</xdr:rowOff>
                  </to>
                </anchor>
              </controlPr>
            </control>
          </mc:Choice>
        </mc:AlternateContent>
        <mc:AlternateContent xmlns:mc="http://schemas.openxmlformats.org/markup-compatibility/2006">
          <mc:Choice Requires="x14">
            <control shapeId="45130" r:id="rId78" name="Group Box 74">
              <controlPr defaultSize="0" autoFill="0" autoPict="0">
                <anchor moveWithCells="1">
                  <from>
                    <xdr:col>8</xdr:col>
                    <xdr:colOff>22860</xdr:colOff>
                    <xdr:row>17</xdr:row>
                    <xdr:rowOff>0</xdr:rowOff>
                  </from>
                  <to>
                    <xdr:col>11</xdr:col>
                    <xdr:colOff>30480</xdr:colOff>
                    <xdr:row>18</xdr:row>
                    <xdr:rowOff>213360</xdr:rowOff>
                  </to>
                </anchor>
              </controlPr>
            </control>
          </mc:Choice>
        </mc:AlternateContent>
        <mc:AlternateContent xmlns:mc="http://schemas.openxmlformats.org/markup-compatibility/2006">
          <mc:Choice Requires="x14">
            <control shapeId="45131" r:id="rId79" name="Group Box 75">
              <controlPr defaultSize="0" autoFill="0" autoPict="0">
                <anchor moveWithCells="1">
                  <from>
                    <xdr:col>8</xdr:col>
                    <xdr:colOff>15240</xdr:colOff>
                    <xdr:row>17</xdr:row>
                    <xdr:rowOff>0</xdr:rowOff>
                  </from>
                  <to>
                    <xdr:col>11</xdr:col>
                    <xdr:colOff>0</xdr:colOff>
                    <xdr:row>18</xdr:row>
                    <xdr:rowOff>289560</xdr:rowOff>
                  </to>
                </anchor>
              </controlPr>
            </control>
          </mc:Choice>
        </mc:AlternateContent>
        <mc:AlternateContent xmlns:mc="http://schemas.openxmlformats.org/markup-compatibility/2006">
          <mc:Choice Requires="x14">
            <control shapeId="45132" r:id="rId80" name="Group Box 76">
              <controlPr defaultSize="0" autoFill="0" autoPict="0">
                <anchor moveWithCells="1">
                  <from>
                    <xdr:col>8</xdr:col>
                    <xdr:colOff>7620</xdr:colOff>
                    <xdr:row>17</xdr:row>
                    <xdr:rowOff>0</xdr:rowOff>
                  </from>
                  <to>
                    <xdr:col>11</xdr:col>
                    <xdr:colOff>0</xdr:colOff>
                    <xdr:row>18</xdr:row>
                    <xdr:rowOff>213360</xdr:rowOff>
                  </to>
                </anchor>
              </controlPr>
            </control>
          </mc:Choice>
        </mc:AlternateContent>
        <mc:AlternateContent xmlns:mc="http://schemas.openxmlformats.org/markup-compatibility/2006">
          <mc:Choice Requires="x14">
            <control shapeId="45133" r:id="rId81" name="Group Box 77">
              <controlPr defaultSize="0" autoFill="0" autoPict="0">
                <anchor moveWithCells="1">
                  <from>
                    <xdr:col>8</xdr:col>
                    <xdr:colOff>22860</xdr:colOff>
                    <xdr:row>17</xdr:row>
                    <xdr:rowOff>0</xdr:rowOff>
                  </from>
                  <to>
                    <xdr:col>11</xdr:col>
                    <xdr:colOff>22860</xdr:colOff>
                    <xdr:row>18</xdr:row>
                    <xdr:rowOff>213360</xdr:rowOff>
                  </to>
                </anchor>
              </controlPr>
            </control>
          </mc:Choice>
        </mc:AlternateContent>
        <mc:AlternateContent xmlns:mc="http://schemas.openxmlformats.org/markup-compatibility/2006">
          <mc:Choice Requires="x14">
            <control shapeId="45134" r:id="rId82" name="Group Box 78">
              <controlPr defaultSize="0" autoFill="0" autoPict="0">
                <anchor moveWithCells="1">
                  <from>
                    <xdr:col>8</xdr:col>
                    <xdr:colOff>45720</xdr:colOff>
                    <xdr:row>17</xdr:row>
                    <xdr:rowOff>0</xdr:rowOff>
                  </from>
                  <to>
                    <xdr:col>11</xdr:col>
                    <xdr:colOff>38100</xdr:colOff>
                    <xdr:row>18</xdr:row>
                    <xdr:rowOff>213360</xdr:rowOff>
                  </to>
                </anchor>
              </controlPr>
            </control>
          </mc:Choice>
        </mc:AlternateContent>
        <mc:AlternateContent xmlns:mc="http://schemas.openxmlformats.org/markup-compatibility/2006">
          <mc:Choice Requires="x14">
            <control shapeId="45135" r:id="rId83" name="Group Box 79">
              <controlPr defaultSize="0" autoFill="0" autoPict="0">
                <anchor moveWithCells="1">
                  <from>
                    <xdr:col>8</xdr:col>
                    <xdr:colOff>22860</xdr:colOff>
                    <xdr:row>17</xdr:row>
                    <xdr:rowOff>0</xdr:rowOff>
                  </from>
                  <to>
                    <xdr:col>11</xdr:col>
                    <xdr:colOff>22860</xdr:colOff>
                    <xdr:row>18</xdr:row>
                    <xdr:rowOff>213360</xdr:rowOff>
                  </to>
                </anchor>
              </controlPr>
            </control>
          </mc:Choice>
        </mc:AlternateContent>
        <mc:AlternateContent xmlns:mc="http://schemas.openxmlformats.org/markup-compatibility/2006">
          <mc:Choice Requires="x14">
            <control shapeId="45136" r:id="rId84" name="Group Box 80">
              <controlPr defaultSize="0" autoFill="0" autoPict="0">
                <anchor moveWithCells="1">
                  <from>
                    <xdr:col>8</xdr:col>
                    <xdr:colOff>22860</xdr:colOff>
                    <xdr:row>17</xdr:row>
                    <xdr:rowOff>0</xdr:rowOff>
                  </from>
                  <to>
                    <xdr:col>11</xdr:col>
                    <xdr:colOff>30480</xdr:colOff>
                    <xdr:row>18</xdr:row>
                    <xdr:rowOff>213360</xdr:rowOff>
                  </to>
                </anchor>
              </controlPr>
            </control>
          </mc:Choice>
        </mc:AlternateContent>
        <mc:AlternateContent xmlns:mc="http://schemas.openxmlformats.org/markup-compatibility/2006">
          <mc:Choice Requires="x14">
            <control shapeId="45137" r:id="rId85" name="Group Box 81">
              <controlPr defaultSize="0" autoFill="0" autoPict="0">
                <anchor moveWithCells="1">
                  <from>
                    <xdr:col>8</xdr:col>
                    <xdr:colOff>45720</xdr:colOff>
                    <xdr:row>17</xdr:row>
                    <xdr:rowOff>0</xdr:rowOff>
                  </from>
                  <to>
                    <xdr:col>11</xdr:col>
                    <xdr:colOff>38100</xdr:colOff>
                    <xdr:row>18</xdr:row>
                    <xdr:rowOff>213360</xdr:rowOff>
                  </to>
                </anchor>
              </controlPr>
            </control>
          </mc:Choice>
        </mc:AlternateContent>
        <mc:AlternateContent xmlns:mc="http://schemas.openxmlformats.org/markup-compatibility/2006">
          <mc:Choice Requires="x14">
            <control shapeId="45138" r:id="rId86" name="Group Box 82">
              <controlPr defaultSize="0" autoFill="0" autoPict="0">
                <anchor moveWithCells="1">
                  <from>
                    <xdr:col>8</xdr:col>
                    <xdr:colOff>22860</xdr:colOff>
                    <xdr:row>17</xdr:row>
                    <xdr:rowOff>0</xdr:rowOff>
                  </from>
                  <to>
                    <xdr:col>11</xdr:col>
                    <xdr:colOff>22860</xdr:colOff>
                    <xdr:row>18</xdr:row>
                    <xdr:rowOff>213360</xdr:rowOff>
                  </to>
                </anchor>
              </controlPr>
            </control>
          </mc:Choice>
        </mc:AlternateContent>
        <mc:AlternateContent xmlns:mc="http://schemas.openxmlformats.org/markup-compatibility/2006">
          <mc:Choice Requires="x14">
            <control shapeId="45139" r:id="rId87" name="Group Box 83">
              <controlPr defaultSize="0" autoFill="0" autoPict="0">
                <anchor moveWithCells="1">
                  <from>
                    <xdr:col>8</xdr:col>
                    <xdr:colOff>15240</xdr:colOff>
                    <xdr:row>17</xdr:row>
                    <xdr:rowOff>0</xdr:rowOff>
                  </from>
                  <to>
                    <xdr:col>11</xdr:col>
                    <xdr:colOff>0</xdr:colOff>
                    <xdr:row>18</xdr:row>
                    <xdr:rowOff>289560</xdr:rowOff>
                  </to>
                </anchor>
              </controlPr>
            </control>
          </mc:Choice>
        </mc:AlternateContent>
        <mc:AlternateContent xmlns:mc="http://schemas.openxmlformats.org/markup-compatibility/2006">
          <mc:Choice Requires="x14">
            <control shapeId="45140" r:id="rId88" name="Group Box 84">
              <controlPr defaultSize="0" autoFill="0" autoPict="0">
                <anchor moveWithCells="1">
                  <from>
                    <xdr:col>8</xdr:col>
                    <xdr:colOff>22860</xdr:colOff>
                    <xdr:row>17</xdr:row>
                    <xdr:rowOff>0</xdr:rowOff>
                  </from>
                  <to>
                    <xdr:col>11</xdr:col>
                    <xdr:colOff>30480</xdr:colOff>
                    <xdr:row>18</xdr:row>
                    <xdr:rowOff>213360</xdr:rowOff>
                  </to>
                </anchor>
              </controlPr>
            </control>
          </mc:Choice>
        </mc:AlternateContent>
        <mc:AlternateContent xmlns:mc="http://schemas.openxmlformats.org/markup-compatibility/2006">
          <mc:Choice Requires="x14">
            <control shapeId="45141" r:id="rId89" name="Group Box 85">
              <controlPr defaultSize="0" autoFill="0" autoPict="0">
                <anchor moveWithCells="1">
                  <from>
                    <xdr:col>8</xdr:col>
                    <xdr:colOff>45720</xdr:colOff>
                    <xdr:row>17</xdr:row>
                    <xdr:rowOff>0</xdr:rowOff>
                  </from>
                  <to>
                    <xdr:col>11</xdr:col>
                    <xdr:colOff>38100</xdr:colOff>
                    <xdr:row>18</xdr:row>
                    <xdr:rowOff>213360</xdr:rowOff>
                  </to>
                </anchor>
              </controlPr>
            </control>
          </mc:Choice>
        </mc:AlternateContent>
        <mc:AlternateContent xmlns:mc="http://schemas.openxmlformats.org/markup-compatibility/2006">
          <mc:Choice Requires="x14">
            <control shapeId="45142" r:id="rId90" name="Group Box 86">
              <controlPr defaultSize="0" autoFill="0" autoPict="0">
                <anchor moveWithCells="1">
                  <from>
                    <xdr:col>8</xdr:col>
                    <xdr:colOff>22860</xdr:colOff>
                    <xdr:row>17</xdr:row>
                    <xdr:rowOff>0</xdr:rowOff>
                  </from>
                  <to>
                    <xdr:col>11</xdr:col>
                    <xdr:colOff>22860</xdr:colOff>
                    <xdr:row>18</xdr:row>
                    <xdr:rowOff>213360</xdr:rowOff>
                  </to>
                </anchor>
              </controlPr>
            </control>
          </mc:Choice>
        </mc:AlternateContent>
        <mc:AlternateContent xmlns:mc="http://schemas.openxmlformats.org/markup-compatibility/2006">
          <mc:Choice Requires="x14">
            <control shapeId="45143" r:id="rId91" name="Group Box 87">
              <controlPr defaultSize="0" autoFill="0" autoPict="0">
                <anchor moveWithCells="1">
                  <from>
                    <xdr:col>8</xdr:col>
                    <xdr:colOff>15240</xdr:colOff>
                    <xdr:row>17</xdr:row>
                    <xdr:rowOff>0</xdr:rowOff>
                  </from>
                  <to>
                    <xdr:col>11</xdr:col>
                    <xdr:colOff>0</xdr:colOff>
                    <xdr:row>18</xdr:row>
                    <xdr:rowOff>289560</xdr:rowOff>
                  </to>
                </anchor>
              </controlPr>
            </control>
          </mc:Choice>
        </mc:AlternateContent>
        <mc:AlternateContent xmlns:mc="http://schemas.openxmlformats.org/markup-compatibility/2006">
          <mc:Choice Requires="x14">
            <control shapeId="45144" r:id="rId92" name="Group Box 88">
              <controlPr defaultSize="0" autoFill="0" autoPict="0">
                <anchor moveWithCells="1">
                  <from>
                    <xdr:col>8</xdr:col>
                    <xdr:colOff>22860</xdr:colOff>
                    <xdr:row>17</xdr:row>
                    <xdr:rowOff>0</xdr:rowOff>
                  </from>
                  <to>
                    <xdr:col>11</xdr:col>
                    <xdr:colOff>30480</xdr:colOff>
                    <xdr:row>18</xdr:row>
                    <xdr:rowOff>213360</xdr:rowOff>
                  </to>
                </anchor>
              </controlPr>
            </control>
          </mc:Choice>
        </mc:AlternateContent>
        <mc:AlternateContent xmlns:mc="http://schemas.openxmlformats.org/markup-compatibility/2006">
          <mc:Choice Requires="x14">
            <control shapeId="45145" r:id="rId93" name="Group Box 89">
              <controlPr defaultSize="0" autoFill="0" autoPict="0">
                <anchor moveWithCells="1">
                  <from>
                    <xdr:col>8</xdr:col>
                    <xdr:colOff>45720</xdr:colOff>
                    <xdr:row>17</xdr:row>
                    <xdr:rowOff>0</xdr:rowOff>
                  </from>
                  <to>
                    <xdr:col>11</xdr:col>
                    <xdr:colOff>38100</xdr:colOff>
                    <xdr:row>18</xdr:row>
                    <xdr:rowOff>213360</xdr:rowOff>
                  </to>
                </anchor>
              </controlPr>
            </control>
          </mc:Choice>
        </mc:AlternateContent>
        <mc:AlternateContent xmlns:mc="http://schemas.openxmlformats.org/markup-compatibility/2006">
          <mc:Choice Requires="x14">
            <control shapeId="45146" r:id="rId94" name="Group Box 90">
              <controlPr defaultSize="0" autoFill="0" autoPict="0">
                <anchor moveWithCells="1">
                  <from>
                    <xdr:col>8</xdr:col>
                    <xdr:colOff>22860</xdr:colOff>
                    <xdr:row>17</xdr:row>
                    <xdr:rowOff>0</xdr:rowOff>
                  </from>
                  <to>
                    <xdr:col>11</xdr:col>
                    <xdr:colOff>22860</xdr:colOff>
                    <xdr:row>18</xdr:row>
                    <xdr:rowOff>213360</xdr:rowOff>
                  </to>
                </anchor>
              </controlPr>
            </control>
          </mc:Choice>
        </mc:AlternateContent>
        <mc:AlternateContent xmlns:mc="http://schemas.openxmlformats.org/markup-compatibility/2006">
          <mc:Choice Requires="x14">
            <control shapeId="45147" r:id="rId95" name="Group Box 91">
              <controlPr defaultSize="0" autoFill="0" autoPict="0">
                <anchor moveWithCells="1">
                  <from>
                    <xdr:col>8</xdr:col>
                    <xdr:colOff>15240</xdr:colOff>
                    <xdr:row>10</xdr:row>
                    <xdr:rowOff>365760</xdr:rowOff>
                  </from>
                  <to>
                    <xdr:col>11</xdr:col>
                    <xdr:colOff>7620</xdr:colOff>
                    <xdr:row>11</xdr:row>
                    <xdr:rowOff>7620</xdr:rowOff>
                  </to>
                </anchor>
              </controlPr>
            </control>
          </mc:Choice>
        </mc:AlternateContent>
        <mc:AlternateContent xmlns:mc="http://schemas.openxmlformats.org/markup-compatibility/2006">
          <mc:Choice Requires="x14">
            <control shapeId="45148" r:id="rId96" name="Group Box 92">
              <controlPr defaultSize="0" autoFill="0" autoPict="0">
                <anchor moveWithCells="1">
                  <from>
                    <xdr:col>8</xdr:col>
                    <xdr:colOff>22860</xdr:colOff>
                    <xdr:row>10</xdr:row>
                    <xdr:rowOff>381000</xdr:rowOff>
                  </from>
                  <to>
                    <xdr:col>11</xdr:col>
                    <xdr:colOff>38100</xdr:colOff>
                    <xdr:row>11</xdr:row>
                    <xdr:rowOff>7620</xdr:rowOff>
                  </to>
                </anchor>
              </controlPr>
            </control>
          </mc:Choice>
        </mc:AlternateContent>
        <mc:AlternateContent xmlns:mc="http://schemas.openxmlformats.org/markup-compatibility/2006">
          <mc:Choice Requires="x14">
            <control shapeId="45149" r:id="rId97" name="Group Box 93">
              <controlPr defaultSize="0" autoFill="0" autoPict="0">
                <anchor moveWithCells="1">
                  <from>
                    <xdr:col>8</xdr:col>
                    <xdr:colOff>45720</xdr:colOff>
                    <xdr:row>10</xdr:row>
                    <xdr:rowOff>358140</xdr:rowOff>
                  </from>
                  <to>
                    <xdr:col>11</xdr:col>
                    <xdr:colOff>38100</xdr:colOff>
                    <xdr:row>11</xdr:row>
                    <xdr:rowOff>7620</xdr:rowOff>
                  </to>
                </anchor>
              </controlPr>
            </control>
          </mc:Choice>
        </mc:AlternateContent>
        <mc:AlternateContent xmlns:mc="http://schemas.openxmlformats.org/markup-compatibility/2006">
          <mc:Choice Requires="x14">
            <control shapeId="45150" r:id="rId98" name="Group Box 94">
              <controlPr defaultSize="0" autoFill="0" autoPict="0">
                <anchor moveWithCells="1">
                  <from>
                    <xdr:col>8</xdr:col>
                    <xdr:colOff>22860</xdr:colOff>
                    <xdr:row>10</xdr:row>
                    <xdr:rowOff>365760</xdr:rowOff>
                  </from>
                  <to>
                    <xdr:col>11</xdr:col>
                    <xdr:colOff>30480</xdr:colOff>
                    <xdr:row>11</xdr:row>
                    <xdr:rowOff>0</xdr:rowOff>
                  </to>
                </anchor>
              </controlPr>
            </control>
          </mc:Choice>
        </mc:AlternateContent>
        <mc:AlternateContent xmlns:mc="http://schemas.openxmlformats.org/markup-compatibility/2006">
          <mc:Choice Requires="x14">
            <control shapeId="45151" r:id="rId99" name="Group Box 95">
              <controlPr defaultSize="0" autoFill="0" autoPict="0">
                <anchor moveWithCells="1">
                  <from>
                    <xdr:col>8</xdr:col>
                    <xdr:colOff>15240</xdr:colOff>
                    <xdr:row>28</xdr:row>
                    <xdr:rowOff>0</xdr:rowOff>
                  </from>
                  <to>
                    <xdr:col>11</xdr:col>
                    <xdr:colOff>22860</xdr:colOff>
                    <xdr:row>28</xdr:row>
                    <xdr:rowOff>373380</xdr:rowOff>
                  </to>
                </anchor>
              </controlPr>
            </control>
          </mc:Choice>
        </mc:AlternateContent>
        <mc:AlternateContent xmlns:mc="http://schemas.openxmlformats.org/markup-compatibility/2006">
          <mc:Choice Requires="x14">
            <control shapeId="45152" r:id="rId100" name="Group Box 96">
              <controlPr defaultSize="0" autoFill="0" autoPict="0">
                <anchor moveWithCells="1">
                  <from>
                    <xdr:col>8</xdr:col>
                    <xdr:colOff>22860</xdr:colOff>
                    <xdr:row>28</xdr:row>
                    <xdr:rowOff>0</xdr:rowOff>
                  </from>
                  <to>
                    <xdr:col>11</xdr:col>
                    <xdr:colOff>22860</xdr:colOff>
                    <xdr:row>28</xdr:row>
                    <xdr:rowOff>373380</xdr:rowOff>
                  </to>
                </anchor>
              </controlPr>
            </control>
          </mc:Choice>
        </mc:AlternateContent>
        <mc:AlternateContent xmlns:mc="http://schemas.openxmlformats.org/markup-compatibility/2006">
          <mc:Choice Requires="x14">
            <control shapeId="45153" r:id="rId101" name="Group Box 97">
              <controlPr defaultSize="0" autoFill="0" autoPict="0">
                <anchor moveWithCells="1">
                  <from>
                    <xdr:col>8</xdr:col>
                    <xdr:colOff>45720</xdr:colOff>
                    <xdr:row>28</xdr:row>
                    <xdr:rowOff>0</xdr:rowOff>
                  </from>
                  <to>
                    <xdr:col>11</xdr:col>
                    <xdr:colOff>38100</xdr:colOff>
                    <xdr:row>28</xdr:row>
                    <xdr:rowOff>373380</xdr:rowOff>
                  </to>
                </anchor>
              </controlPr>
            </control>
          </mc:Choice>
        </mc:AlternateContent>
        <mc:AlternateContent xmlns:mc="http://schemas.openxmlformats.org/markup-compatibility/2006">
          <mc:Choice Requires="x14">
            <control shapeId="45154" r:id="rId102" name="Group Box 98">
              <controlPr defaultSize="0" autoFill="0" autoPict="0">
                <anchor moveWithCells="1">
                  <from>
                    <xdr:col>8</xdr:col>
                    <xdr:colOff>22860</xdr:colOff>
                    <xdr:row>28</xdr:row>
                    <xdr:rowOff>0</xdr:rowOff>
                  </from>
                  <to>
                    <xdr:col>11</xdr:col>
                    <xdr:colOff>30480</xdr:colOff>
                    <xdr:row>28</xdr:row>
                    <xdr:rowOff>373380</xdr:rowOff>
                  </to>
                </anchor>
              </controlPr>
            </control>
          </mc:Choice>
        </mc:AlternateContent>
        <mc:AlternateContent xmlns:mc="http://schemas.openxmlformats.org/markup-compatibility/2006">
          <mc:Choice Requires="x14">
            <control shapeId="45155" r:id="rId103" name="Group Box 99">
              <controlPr defaultSize="0" autoFill="0" autoPict="0">
                <anchor moveWithCells="1">
                  <from>
                    <xdr:col>8</xdr:col>
                    <xdr:colOff>15240</xdr:colOff>
                    <xdr:row>28</xdr:row>
                    <xdr:rowOff>0</xdr:rowOff>
                  </from>
                  <to>
                    <xdr:col>11</xdr:col>
                    <xdr:colOff>0</xdr:colOff>
                    <xdr:row>28</xdr:row>
                    <xdr:rowOff>449580</xdr:rowOff>
                  </to>
                </anchor>
              </controlPr>
            </control>
          </mc:Choice>
        </mc:AlternateContent>
        <mc:AlternateContent xmlns:mc="http://schemas.openxmlformats.org/markup-compatibility/2006">
          <mc:Choice Requires="x14">
            <control shapeId="45156" r:id="rId104" name="Group Box 100">
              <controlPr defaultSize="0" autoFill="0" autoPict="0">
                <anchor moveWithCells="1">
                  <from>
                    <xdr:col>8</xdr:col>
                    <xdr:colOff>7620</xdr:colOff>
                    <xdr:row>28</xdr:row>
                    <xdr:rowOff>0</xdr:rowOff>
                  </from>
                  <to>
                    <xdr:col>11</xdr:col>
                    <xdr:colOff>0</xdr:colOff>
                    <xdr:row>28</xdr:row>
                    <xdr:rowOff>373380</xdr:rowOff>
                  </to>
                </anchor>
              </controlPr>
            </control>
          </mc:Choice>
        </mc:AlternateContent>
        <mc:AlternateContent xmlns:mc="http://schemas.openxmlformats.org/markup-compatibility/2006">
          <mc:Choice Requires="x14">
            <control shapeId="45157" r:id="rId105" name="Group Box 101">
              <controlPr defaultSize="0" autoFill="0" autoPict="0">
                <anchor moveWithCells="1">
                  <from>
                    <xdr:col>8</xdr:col>
                    <xdr:colOff>22860</xdr:colOff>
                    <xdr:row>28</xdr:row>
                    <xdr:rowOff>0</xdr:rowOff>
                  </from>
                  <to>
                    <xdr:col>11</xdr:col>
                    <xdr:colOff>22860</xdr:colOff>
                    <xdr:row>28</xdr:row>
                    <xdr:rowOff>373380</xdr:rowOff>
                  </to>
                </anchor>
              </controlPr>
            </control>
          </mc:Choice>
        </mc:AlternateContent>
        <mc:AlternateContent xmlns:mc="http://schemas.openxmlformats.org/markup-compatibility/2006">
          <mc:Choice Requires="x14">
            <control shapeId="45158" r:id="rId106" name="Group Box 102">
              <controlPr defaultSize="0" autoFill="0" autoPict="0">
                <anchor moveWithCells="1">
                  <from>
                    <xdr:col>8</xdr:col>
                    <xdr:colOff>45720</xdr:colOff>
                    <xdr:row>28</xdr:row>
                    <xdr:rowOff>0</xdr:rowOff>
                  </from>
                  <to>
                    <xdr:col>11</xdr:col>
                    <xdr:colOff>38100</xdr:colOff>
                    <xdr:row>28</xdr:row>
                    <xdr:rowOff>373380</xdr:rowOff>
                  </to>
                </anchor>
              </controlPr>
            </control>
          </mc:Choice>
        </mc:AlternateContent>
        <mc:AlternateContent xmlns:mc="http://schemas.openxmlformats.org/markup-compatibility/2006">
          <mc:Choice Requires="x14">
            <control shapeId="45159" r:id="rId107" name="Group Box 103">
              <controlPr defaultSize="0" autoFill="0" autoPict="0">
                <anchor moveWithCells="1">
                  <from>
                    <xdr:col>8</xdr:col>
                    <xdr:colOff>22860</xdr:colOff>
                    <xdr:row>28</xdr:row>
                    <xdr:rowOff>0</xdr:rowOff>
                  </from>
                  <to>
                    <xdr:col>11</xdr:col>
                    <xdr:colOff>22860</xdr:colOff>
                    <xdr:row>28</xdr:row>
                    <xdr:rowOff>373380</xdr:rowOff>
                  </to>
                </anchor>
              </controlPr>
            </control>
          </mc:Choice>
        </mc:AlternateContent>
        <mc:AlternateContent xmlns:mc="http://schemas.openxmlformats.org/markup-compatibility/2006">
          <mc:Choice Requires="x14">
            <control shapeId="45160" r:id="rId108" name="Group Box 104">
              <controlPr defaultSize="0" autoFill="0" autoPict="0">
                <anchor moveWithCells="1">
                  <from>
                    <xdr:col>8</xdr:col>
                    <xdr:colOff>22860</xdr:colOff>
                    <xdr:row>28</xdr:row>
                    <xdr:rowOff>0</xdr:rowOff>
                  </from>
                  <to>
                    <xdr:col>11</xdr:col>
                    <xdr:colOff>30480</xdr:colOff>
                    <xdr:row>28</xdr:row>
                    <xdr:rowOff>373380</xdr:rowOff>
                  </to>
                </anchor>
              </controlPr>
            </control>
          </mc:Choice>
        </mc:AlternateContent>
        <mc:AlternateContent xmlns:mc="http://schemas.openxmlformats.org/markup-compatibility/2006">
          <mc:Choice Requires="x14">
            <control shapeId="45161" r:id="rId109" name="Group Box 105">
              <controlPr defaultSize="0" autoFill="0" autoPict="0">
                <anchor moveWithCells="1">
                  <from>
                    <xdr:col>8</xdr:col>
                    <xdr:colOff>45720</xdr:colOff>
                    <xdr:row>28</xdr:row>
                    <xdr:rowOff>0</xdr:rowOff>
                  </from>
                  <to>
                    <xdr:col>11</xdr:col>
                    <xdr:colOff>38100</xdr:colOff>
                    <xdr:row>28</xdr:row>
                    <xdr:rowOff>373380</xdr:rowOff>
                  </to>
                </anchor>
              </controlPr>
            </control>
          </mc:Choice>
        </mc:AlternateContent>
        <mc:AlternateContent xmlns:mc="http://schemas.openxmlformats.org/markup-compatibility/2006">
          <mc:Choice Requires="x14">
            <control shapeId="45162" r:id="rId110" name="Group Box 106">
              <controlPr defaultSize="0" autoFill="0" autoPict="0">
                <anchor moveWithCells="1">
                  <from>
                    <xdr:col>8</xdr:col>
                    <xdr:colOff>22860</xdr:colOff>
                    <xdr:row>28</xdr:row>
                    <xdr:rowOff>0</xdr:rowOff>
                  </from>
                  <to>
                    <xdr:col>11</xdr:col>
                    <xdr:colOff>22860</xdr:colOff>
                    <xdr:row>28</xdr:row>
                    <xdr:rowOff>373380</xdr:rowOff>
                  </to>
                </anchor>
              </controlPr>
            </control>
          </mc:Choice>
        </mc:AlternateContent>
        <mc:AlternateContent xmlns:mc="http://schemas.openxmlformats.org/markup-compatibility/2006">
          <mc:Choice Requires="x14">
            <control shapeId="45163" r:id="rId111" name="Group Box 107">
              <controlPr defaultSize="0" autoFill="0" autoPict="0">
                <anchor moveWithCells="1">
                  <from>
                    <xdr:col>8</xdr:col>
                    <xdr:colOff>15240</xdr:colOff>
                    <xdr:row>28</xdr:row>
                    <xdr:rowOff>0</xdr:rowOff>
                  </from>
                  <to>
                    <xdr:col>11</xdr:col>
                    <xdr:colOff>0</xdr:colOff>
                    <xdr:row>28</xdr:row>
                    <xdr:rowOff>449580</xdr:rowOff>
                  </to>
                </anchor>
              </controlPr>
            </control>
          </mc:Choice>
        </mc:AlternateContent>
        <mc:AlternateContent xmlns:mc="http://schemas.openxmlformats.org/markup-compatibility/2006">
          <mc:Choice Requires="x14">
            <control shapeId="45164" r:id="rId112" name="Group Box 108">
              <controlPr defaultSize="0" autoFill="0" autoPict="0">
                <anchor moveWithCells="1">
                  <from>
                    <xdr:col>8</xdr:col>
                    <xdr:colOff>22860</xdr:colOff>
                    <xdr:row>28</xdr:row>
                    <xdr:rowOff>0</xdr:rowOff>
                  </from>
                  <to>
                    <xdr:col>11</xdr:col>
                    <xdr:colOff>30480</xdr:colOff>
                    <xdr:row>28</xdr:row>
                    <xdr:rowOff>373380</xdr:rowOff>
                  </to>
                </anchor>
              </controlPr>
            </control>
          </mc:Choice>
        </mc:AlternateContent>
        <mc:AlternateContent xmlns:mc="http://schemas.openxmlformats.org/markup-compatibility/2006">
          <mc:Choice Requires="x14">
            <control shapeId="45165" r:id="rId113" name="Group Box 109">
              <controlPr defaultSize="0" autoFill="0" autoPict="0">
                <anchor moveWithCells="1">
                  <from>
                    <xdr:col>8</xdr:col>
                    <xdr:colOff>45720</xdr:colOff>
                    <xdr:row>28</xdr:row>
                    <xdr:rowOff>0</xdr:rowOff>
                  </from>
                  <to>
                    <xdr:col>11</xdr:col>
                    <xdr:colOff>38100</xdr:colOff>
                    <xdr:row>28</xdr:row>
                    <xdr:rowOff>373380</xdr:rowOff>
                  </to>
                </anchor>
              </controlPr>
            </control>
          </mc:Choice>
        </mc:AlternateContent>
        <mc:AlternateContent xmlns:mc="http://schemas.openxmlformats.org/markup-compatibility/2006">
          <mc:Choice Requires="x14">
            <control shapeId="45166" r:id="rId114" name="Group Box 110">
              <controlPr defaultSize="0" autoFill="0" autoPict="0">
                <anchor moveWithCells="1">
                  <from>
                    <xdr:col>8</xdr:col>
                    <xdr:colOff>22860</xdr:colOff>
                    <xdr:row>28</xdr:row>
                    <xdr:rowOff>0</xdr:rowOff>
                  </from>
                  <to>
                    <xdr:col>11</xdr:col>
                    <xdr:colOff>22860</xdr:colOff>
                    <xdr:row>28</xdr:row>
                    <xdr:rowOff>373380</xdr:rowOff>
                  </to>
                </anchor>
              </controlPr>
            </control>
          </mc:Choice>
        </mc:AlternateContent>
        <mc:AlternateContent xmlns:mc="http://schemas.openxmlformats.org/markup-compatibility/2006">
          <mc:Choice Requires="x14">
            <control shapeId="45167" r:id="rId115" name="Group Box 111">
              <controlPr defaultSize="0" autoFill="0" autoPict="0">
                <anchor moveWithCells="1">
                  <from>
                    <xdr:col>8</xdr:col>
                    <xdr:colOff>15240</xdr:colOff>
                    <xdr:row>28</xdr:row>
                    <xdr:rowOff>0</xdr:rowOff>
                  </from>
                  <to>
                    <xdr:col>11</xdr:col>
                    <xdr:colOff>0</xdr:colOff>
                    <xdr:row>28</xdr:row>
                    <xdr:rowOff>449580</xdr:rowOff>
                  </to>
                </anchor>
              </controlPr>
            </control>
          </mc:Choice>
        </mc:AlternateContent>
        <mc:AlternateContent xmlns:mc="http://schemas.openxmlformats.org/markup-compatibility/2006">
          <mc:Choice Requires="x14">
            <control shapeId="45168" r:id="rId116" name="Group Box 112">
              <controlPr defaultSize="0" autoFill="0" autoPict="0">
                <anchor moveWithCells="1">
                  <from>
                    <xdr:col>8</xdr:col>
                    <xdr:colOff>22860</xdr:colOff>
                    <xdr:row>28</xdr:row>
                    <xdr:rowOff>0</xdr:rowOff>
                  </from>
                  <to>
                    <xdr:col>11</xdr:col>
                    <xdr:colOff>30480</xdr:colOff>
                    <xdr:row>28</xdr:row>
                    <xdr:rowOff>373380</xdr:rowOff>
                  </to>
                </anchor>
              </controlPr>
            </control>
          </mc:Choice>
        </mc:AlternateContent>
        <mc:AlternateContent xmlns:mc="http://schemas.openxmlformats.org/markup-compatibility/2006">
          <mc:Choice Requires="x14">
            <control shapeId="45169" r:id="rId117" name="Group Box 113">
              <controlPr defaultSize="0" autoFill="0" autoPict="0">
                <anchor moveWithCells="1">
                  <from>
                    <xdr:col>8</xdr:col>
                    <xdr:colOff>45720</xdr:colOff>
                    <xdr:row>28</xdr:row>
                    <xdr:rowOff>0</xdr:rowOff>
                  </from>
                  <to>
                    <xdr:col>11</xdr:col>
                    <xdr:colOff>38100</xdr:colOff>
                    <xdr:row>28</xdr:row>
                    <xdr:rowOff>373380</xdr:rowOff>
                  </to>
                </anchor>
              </controlPr>
            </control>
          </mc:Choice>
        </mc:AlternateContent>
        <mc:AlternateContent xmlns:mc="http://schemas.openxmlformats.org/markup-compatibility/2006">
          <mc:Choice Requires="x14">
            <control shapeId="45170" r:id="rId118" name="Group Box 114">
              <controlPr defaultSize="0" autoFill="0" autoPict="0">
                <anchor moveWithCells="1">
                  <from>
                    <xdr:col>8</xdr:col>
                    <xdr:colOff>22860</xdr:colOff>
                    <xdr:row>28</xdr:row>
                    <xdr:rowOff>0</xdr:rowOff>
                  </from>
                  <to>
                    <xdr:col>11</xdr:col>
                    <xdr:colOff>22860</xdr:colOff>
                    <xdr:row>28</xdr:row>
                    <xdr:rowOff>373380</xdr:rowOff>
                  </to>
                </anchor>
              </controlPr>
            </control>
          </mc:Choice>
        </mc:AlternateContent>
        <mc:AlternateContent xmlns:mc="http://schemas.openxmlformats.org/markup-compatibility/2006">
          <mc:Choice Requires="x14">
            <control shapeId="45171" r:id="rId119" name="Group Box 115">
              <controlPr defaultSize="0" autoFill="0" autoPict="0">
                <anchor moveWithCells="1">
                  <from>
                    <xdr:col>7</xdr:col>
                    <xdr:colOff>3147060</xdr:colOff>
                    <xdr:row>21</xdr:row>
                    <xdr:rowOff>15240</xdr:rowOff>
                  </from>
                  <to>
                    <xdr:col>11</xdr:col>
                    <xdr:colOff>7620</xdr:colOff>
                    <xdr:row>21</xdr:row>
                    <xdr:rowOff>365760</xdr:rowOff>
                  </to>
                </anchor>
              </controlPr>
            </control>
          </mc:Choice>
        </mc:AlternateContent>
        <mc:AlternateContent xmlns:mc="http://schemas.openxmlformats.org/markup-compatibility/2006">
          <mc:Choice Requires="x14">
            <control shapeId="45172" r:id="rId120" name="Group Box 116">
              <controlPr defaultSize="0" autoFill="0" autoPict="0">
                <anchor moveWithCells="1">
                  <from>
                    <xdr:col>8</xdr:col>
                    <xdr:colOff>15240</xdr:colOff>
                    <xdr:row>20</xdr:row>
                    <xdr:rowOff>365760</xdr:rowOff>
                  </from>
                  <to>
                    <xdr:col>11</xdr:col>
                    <xdr:colOff>0</xdr:colOff>
                    <xdr:row>20</xdr:row>
                    <xdr:rowOff>777240</xdr:rowOff>
                  </to>
                </anchor>
              </controlPr>
            </control>
          </mc:Choice>
        </mc:AlternateContent>
        <mc:AlternateContent xmlns:mc="http://schemas.openxmlformats.org/markup-compatibility/2006">
          <mc:Choice Requires="x14">
            <control shapeId="45173" r:id="rId121" name="Group Box 117">
              <controlPr defaultSize="0" autoFill="0" autoPict="0">
                <anchor moveWithCells="1">
                  <from>
                    <xdr:col>8</xdr:col>
                    <xdr:colOff>22860</xdr:colOff>
                    <xdr:row>20</xdr:row>
                    <xdr:rowOff>381000</xdr:rowOff>
                  </from>
                  <to>
                    <xdr:col>11</xdr:col>
                    <xdr:colOff>22860</xdr:colOff>
                    <xdr:row>20</xdr:row>
                    <xdr:rowOff>731520</xdr:rowOff>
                  </to>
                </anchor>
              </controlPr>
            </control>
          </mc:Choice>
        </mc:AlternateContent>
        <mc:AlternateContent xmlns:mc="http://schemas.openxmlformats.org/markup-compatibility/2006">
          <mc:Choice Requires="x14">
            <control shapeId="45174" r:id="rId122" name="Group Box 118">
              <controlPr defaultSize="0" autoFill="0" autoPict="0">
                <anchor moveWithCells="1">
                  <from>
                    <xdr:col>8</xdr:col>
                    <xdr:colOff>45720</xdr:colOff>
                    <xdr:row>20</xdr:row>
                    <xdr:rowOff>358140</xdr:rowOff>
                  </from>
                  <to>
                    <xdr:col>11</xdr:col>
                    <xdr:colOff>22860</xdr:colOff>
                    <xdr:row>20</xdr:row>
                    <xdr:rowOff>731520</xdr:rowOff>
                  </to>
                </anchor>
              </controlPr>
            </control>
          </mc:Choice>
        </mc:AlternateContent>
        <mc:AlternateContent xmlns:mc="http://schemas.openxmlformats.org/markup-compatibility/2006">
          <mc:Choice Requires="x14">
            <control shapeId="45175" r:id="rId123" name="Group Box 119">
              <controlPr defaultSize="0" autoFill="0" autoPict="0">
                <anchor moveWithCells="1">
                  <from>
                    <xdr:col>8</xdr:col>
                    <xdr:colOff>22860</xdr:colOff>
                    <xdr:row>20</xdr:row>
                    <xdr:rowOff>365760</xdr:rowOff>
                  </from>
                  <to>
                    <xdr:col>11</xdr:col>
                    <xdr:colOff>22860</xdr:colOff>
                    <xdr:row>20</xdr:row>
                    <xdr:rowOff>731520</xdr:rowOff>
                  </to>
                </anchor>
              </controlPr>
            </control>
          </mc:Choice>
        </mc:AlternateContent>
        <mc:AlternateContent xmlns:mc="http://schemas.openxmlformats.org/markup-compatibility/2006">
          <mc:Choice Requires="x14">
            <control shapeId="45176" r:id="rId124" name="Group Box 120">
              <controlPr defaultSize="0" autoFill="0" autoPict="0">
                <anchor moveWithCells="1">
                  <from>
                    <xdr:col>7</xdr:col>
                    <xdr:colOff>3147060</xdr:colOff>
                    <xdr:row>23</xdr:row>
                    <xdr:rowOff>15240</xdr:rowOff>
                  </from>
                  <to>
                    <xdr:col>11</xdr:col>
                    <xdr:colOff>7620</xdr:colOff>
                    <xdr:row>23</xdr:row>
                    <xdr:rowOff>365760</xdr:rowOff>
                  </to>
                </anchor>
              </controlPr>
            </control>
          </mc:Choice>
        </mc:AlternateContent>
        <mc:AlternateContent xmlns:mc="http://schemas.openxmlformats.org/markup-compatibility/2006">
          <mc:Choice Requires="x14">
            <control shapeId="45177" r:id="rId125" name="Group Box 121">
              <controlPr defaultSize="0" autoFill="0" autoPict="0">
                <anchor moveWithCells="1">
                  <from>
                    <xdr:col>7</xdr:col>
                    <xdr:colOff>3147060</xdr:colOff>
                    <xdr:row>25</xdr:row>
                    <xdr:rowOff>15240</xdr:rowOff>
                  </from>
                  <to>
                    <xdr:col>11</xdr:col>
                    <xdr:colOff>7620</xdr:colOff>
                    <xdr:row>25</xdr:row>
                    <xdr:rowOff>365760</xdr:rowOff>
                  </to>
                </anchor>
              </controlPr>
            </control>
          </mc:Choice>
        </mc:AlternateContent>
        <mc:AlternateContent xmlns:mc="http://schemas.openxmlformats.org/markup-compatibility/2006">
          <mc:Choice Requires="x14">
            <control shapeId="45178" r:id="rId126" name="Group Box 122">
              <controlPr defaultSize="0" autoFill="0" autoPict="0">
                <anchor moveWithCells="1">
                  <from>
                    <xdr:col>7</xdr:col>
                    <xdr:colOff>3147060</xdr:colOff>
                    <xdr:row>27</xdr:row>
                    <xdr:rowOff>15240</xdr:rowOff>
                  </from>
                  <to>
                    <xdr:col>11</xdr:col>
                    <xdr:colOff>7620</xdr:colOff>
                    <xdr:row>27</xdr:row>
                    <xdr:rowOff>365760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6915D-9A8B-4588-92B0-F4BECDAF4179}">
  <sheetPr>
    <tabColor theme="7" tint="0.59999389629810485"/>
  </sheetPr>
  <dimension ref="A2:Z72"/>
  <sheetViews>
    <sheetView showGridLines="0" zoomScaleNormal="100" workbookViewId="0">
      <selection activeCell="D2" sqref="D2:J2"/>
    </sheetView>
  </sheetViews>
  <sheetFormatPr defaultColWidth="11.6640625" defaultRowHeight="15" x14ac:dyDescent="0.25"/>
  <cols>
    <col min="1" max="1" width="6.77734375" style="8" customWidth="1"/>
    <col min="2" max="3" width="10.6640625" style="8" hidden="1" customWidth="1"/>
    <col min="4" max="4" width="10.33203125" style="8" customWidth="1"/>
    <col min="5" max="5" width="21.33203125" style="8" customWidth="1"/>
    <col min="6" max="6" width="9.5546875" style="8" customWidth="1"/>
    <col min="7" max="7" width="11.21875" style="8" customWidth="1"/>
    <col min="8" max="8" width="11.44140625" style="8" customWidth="1"/>
    <col min="9" max="9" width="28.109375" style="8" customWidth="1"/>
    <col min="10" max="10" width="19.21875" style="8" customWidth="1"/>
    <col min="11" max="11" width="21.5546875" style="8" customWidth="1"/>
    <col min="12" max="12" width="20.77734375" style="8" customWidth="1"/>
    <col min="13" max="13" width="13.44140625" style="8" customWidth="1"/>
    <col min="14" max="14" width="11.6640625" style="8"/>
    <col min="15" max="15" width="25.33203125" style="8" customWidth="1"/>
    <col min="16" max="16384" width="11.6640625" style="8"/>
  </cols>
  <sheetData>
    <row r="2" spans="1:13" ht="45" customHeight="1" x14ac:dyDescent="0.25">
      <c r="A2" s="62"/>
      <c r="B2" s="62"/>
      <c r="C2" s="62"/>
      <c r="D2" s="509" t="s">
        <v>493</v>
      </c>
      <c r="E2" s="510"/>
      <c r="F2" s="510"/>
      <c r="G2" s="510"/>
      <c r="H2" s="510"/>
      <c r="I2" s="510"/>
      <c r="J2" s="510"/>
      <c r="K2" s="63" t="s">
        <v>378</v>
      </c>
      <c r="L2" s="64">
        <f>(IF($B$6=TRUE,0,($D$14+$L$9)/2)+IF($B$17=TRUE,0,($D$25+$L$20)/2)+IF($B$29=TRUE,0,($D$57+$L$48+$L$49)/3))/3</f>
        <v>0.53492063492063491</v>
      </c>
      <c r="M2" s="58"/>
    </row>
    <row r="3" spans="1:13" ht="49.95" customHeight="1" x14ac:dyDescent="0.25">
      <c r="A3" s="62"/>
      <c r="B3" s="62"/>
      <c r="C3" s="62"/>
      <c r="D3" s="443" t="s">
        <v>440</v>
      </c>
      <c r="E3" s="511"/>
      <c r="F3" s="511"/>
      <c r="G3" s="511"/>
      <c r="H3" s="511"/>
      <c r="I3" s="511"/>
      <c r="J3" s="511"/>
      <c r="K3" s="511"/>
      <c r="L3" s="444"/>
      <c r="M3" s="65"/>
    </row>
    <row r="4" spans="1:13" ht="10.050000000000001" customHeight="1" x14ac:dyDescent="0.25">
      <c r="J4" s="7"/>
      <c r="K4" s="7"/>
      <c r="L4" s="7"/>
      <c r="M4" s="66"/>
    </row>
    <row r="5" spans="1:13" s="1" customFormat="1" ht="70.05" customHeight="1" x14ac:dyDescent="0.25">
      <c r="A5" s="67"/>
      <c r="B5" s="67"/>
      <c r="C5" s="67"/>
      <c r="D5" s="500" t="s">
        <v>388</v>
      </c>
      <c r="E5" s="501"/>
      <c r="F5" s="501"/>
      <c r="G5" s="501"/>
      <c r="H5" s="501"/>
      <c r="I5" s="501"/>
      <c r="J5" s="501"/>
      <c r="K5" s="501"/>
      <c r="L5" s="501"/>
      <c r="M5" s="68"/>
    </row>
    <row r="6" spans="1:13" ht="49.95" customHeight="1" x14ac:dyDescent="0.25">
      <c r="A6" s="62"/>
      <c r="B6" s="62" t="b">
        <v>0</v>
      </c>
      <c r="C6" s="62"/>
      <c r="D6" s="69"/>
      <c r="E6" s="474" t="s">
        <v>389</v>
      </c>
      <c r="F6" s="502"/>
      <c r="G6" s="502"/>
      <c r="H6" s="502"/>
      <c r="I6" s="502"/>
      <c r="J6" s="502"/>
      <c r="K6" s="502"/>
      <c r="L6" s="503"/>
      <c r="M6" s="60"/>
    </row>
    <row r="7" spans="1:13" ht="30" customHeight="1" x14ac:dyDescent="0.25">
      <c r="A7" s="62"/>
      <c r="B7" s="62" t="b">
        <v>1</v>
      </c>
      <c r="C7" s="62"/>
      <c r="D7" s="69"/>
      <c r="E7" s="504" t="s">
        <v>390</v>
      </c>
      <c r="F7" s="504"/>
      <c r="G7" s="504"/>
      <c r="H7" s="504"/>
      <c r="I7" s="504"/>
      <c r="J7" s="504"/>
      <c r="K7" s="504"/>
      <c r="L7" s="504"/>
      <c r="M7" s="505"/>
    </row>
    <row r="8" spans="1:13" s="1" customFormat="1" ht="33.450000000000003" customHeight="1" x14ac:dyDescent="0.25">
      <c r="A8" s="62"/>
      <c r="B8" s="62"/>
      <c r="C8" s="62"/>
      <c r="D8" s="70"/>
      <c r="E8" s="480" t="s">
        <v>427</v>
      </c>
      <c r="F8" s="480"/>
      <c r="G8" s="480"/>
      <c r="H8" s="480"/>
      <c r="I8" s="480"/>
      <c r="J8" s="480"/>
      <c r="K8" s="480"/>
      <c r="L8" s="105">
        <v>100000</v>
      </c>
      <c r="M8" s="479"/>
    </row>
    <row r="9" spans="1:13" s="1" customFormat="1" ht="30" customHeight="1" x14ac:dyDescent="0.25">
      <c r="A9" s="62"/>
      <c r="B9" s="62"/>
      <c r="C9" s="62"/>
      <c r="D9" s="70"/>
      <c r="E9" s="480" t="s">
        <v>391</v>
      </c>
      <c r="F9" s="480"/>
      <c r="G9" s="480"/>
      <c r="H9" s="480"/>
      <c r="I9" s="480"/>
      <c r="J9" s="480"/>
      <c r="K9" s="480"/>
      <c r="L9" s="71">
        <v>0.2</v>
      </c>
      <c r="M9" s="479"/>
    </row>
    <row r="10" spans="1:13" ht="33" customHeight="1" x14ac:dyDescent="0.25">
      <c r="D10" s="72"/>
      <c r="E10" s="507" t="s">
        <v>392</v>
      </c>
      <c r="F10" s="508"/>
      <c r="G10" s="508"/>
      <c r="H10" s="508"/>
      <c r="I10" s="508"/>
      <c r="J10" s="508"/>
      <c r="K10" s="508"/>
      <c r="L10" s="508"/>
      <c r="M10" s="506"/>
    </row>
    <row r="11" spans="1:13" ht="49.95" customHeight="1" x14ac:dyDescent="0.25">
      <c r="A11" s="62"/>
      <c r="B11" s="62" t="b">
        <v>1</v>
      </c>
      <c r="C11" s="62"/>
      <c r="D11" s="69"/>
      <c r="E11" s="474" t="s">
        <v>393</v>
      </c>
      <c r="F11" s="474"/>
      <c r="G11" s="474"/>
      <c r="H11" s="474"/>
      <c r="I11" s="474"/>
      <c r="J11" s="474"/>
      <c r="K11" s="474"/>
      <c r="L11" s="475"/>
      <c r="M11" s="60"/>
    </row>
    <row r="12" spans="1:13" ht="30" customHeight="1" x14ac:dyDescent="0.25">
      <c r="A12" s="62"/>
      <c r="B12" s="62" t="b">
        <v>1</v>
      </c>
      <c r="C12" s="62"/>
      <c r="D12" s="69"/>
      <c r="E12" s="474" t="s">
        <v>394</v>
      </c>
      <c r="F12" s="474"/>
      <c r="G12" s="474"/>
      <c r="H12" s="474"/>
      <c r="I12" s="474"/>
      <c r="J12" s="474"/>
      <c r="K12" s="474"/>
      <c r="L12" s="475"/>
      <c r="M12" s="60"/>
    </row>
    <row r="13" spans="1:13" ht="49.95" customHeight="1" x14ac:dyDescent="0.25">
      <c r="A13" s="62"/>
      <c r="B13" s="62" t="b">
        <v>1</v>
      </c>
      <c r="C13" s="62"/>
      <c r="D13" s="73"/>
      <c r="E13" s="474" t="s">
        <v>452</v>
      </c>
      <c r="F13" s="474"/>
      <c r="G13" s="474"/>
      <c r="H13" s="474"/>
      <c r="I13" s="474"/>
      <c r="J13" s="474"/>
      <c r="K13" s="474"/>
      <c r="L13" s="475"/>
      <c r="M13" s="60"/>
    </row>
    <row r="14" spans="1:13" ht="30" customHeight="1" x14ac:dyDescent="0.25">
      <c r="A14" s="62"/>
      <c r="B14" s="62"/>
      <c r="C14" s="62"/>
      <c r="D14" s="74">
        <f>IF(B6=TRUE,0,COUNTIF(B7:B13,TRUE)/4)</f>
        <v>1</v>
      </c>
      <c r="E14" s="485"/>
      <c r="F14" s="485"/>
      <c r="G14" s="485"/>
      <c r="H14" s="485"/>
      <c r="I14" s="485"/>
      <c r="J14" s="485"/>
      <c r="K14" s="485"/>
      <c r="L14" s="485"/>
      <c r="M14" s="486"/>
    </row>
    <row r="15" spans="1:13" ht="10.050000000000001" customHeight="1" x14ac:dyDescent="0.25">
      <c r="J15" s="7"/>
      <c r="K15" s="7"/>
      <c r="L15" s="7"/>
      <c r="M15" s="66"/>
    </row>
    <row r="16" spans="1:13" s="1" customFormat="1" ht="70.05" customHeight="1" x14ac:dyDescent="0.25">
      <c r="A16" s="67"/>
      <c r="B16" s="67"/>
      <c r="C16" s="67"/>
      <c r="D16" s="500" t="s">
        <v>395</v>
      </c>
      <c r="E16" s="501"/>
      <c r="F16" s="501"/>
      <c r="G16" s="501"/>
      <c r="H16" s="501"/>
      <c r="I16" s="501"/>
      <c r="J16" s="501"/>
      <c r="K16" s="501"/>
      <c r="L16" s="501"/>
      <c r="M16" s="68"/>
    </row>
    <row r="17" spans="1:16" ht="49.95" customHeight="1" x14ac:dyDescent="0.25">
      <c r="A17" s="62"/>
      <c r="B17" s="62" t="b">
        <v>0</v>
      </c>
      <c r="C17" s="62"/>
      <c r="D17" s="69"/>
      <c r="E17" s="474" t="s">
        <v>396</v>
      </c>
      <c r="F17" s="502"/>
      <c r="G17" s="502"/>
      <c r="H17" s="502"/>
      <c r="I17" s="502"/>
      <c r="J17" s="502"/>
      <c r="K17" s="502"/>
      <c r="L17" s="503"/>
      <c r="M17" s="60"/>
    </row>
    <row r="18" spans="1:16" ht="30" customHeight="1" x14ac:dyDescent="0.25">
      <c r="A18" s="62"/>
      <c r="B18" s="62" t="b">
        <v>1</v>
      </c>
      <c r="C18" s="62"/>
      <c r="D18" s="69"/>
      <c r="E18" s="504" t="s">
        <v>397</v>
      </c>
      <c r="F18" s="504"/>
      <c r="G18" s="504"/>
      <c r="H18" s="504"/>
      <c r="I18" s="504"/>
      <c r="J18" s="504"/>
      <c r="K18" s="504"/>
      <c r="L18" s="504"/>
      <c r="M18" s="505"/>
    </row>
    <row r="19" spans="1:16" s="1" customFormat="1" ht="33.450000000000003" customHeight="1" x14ac:dyDescent="0.25">
      <c r="A19" s="62"/>
      <c r="B19" s="62"/>
      <c r="C19" s="62"/>
      <c r="D19" s="70"/>
      <c r="E19" s="480" t="s">
        <v>426</v>
      </c>
      <c r="F19" s="480"/>
      <c r="G19" s="480"/>
      <c r="H19" s="480"/>
      <c r="I19" s="480"/>
      <c r="J19" s="480"/>
      <c r="K19" s="480"/>
      <c r="L19" s="105">
        <v>50000</v>
      </c>
      <c r="M19" s="479"/>
    </row>
    <row r="20" spans="1:16" s="1" customFormat="1" ht="30" customHeight="1" x14ac:dyDescent="0.25">
      <c r="A20" s="62"/>
      <c r="B20" s="62"/>
      <c r="C20" s="62"/>
      <c r="D20" s="70"/>
      <c r="E20" s="480" t="s">
        <v>398</v>
      </c>
      <c r="F20" s="480"/>
      <c r="G20" s="480"/>
      <c r="H20" s="480"/>
      <c r="I20" s="480"/>
      <c r="J20" s="480"/>
      <c r="K20" s="480"/>
      <c r="L20" s="71">
        <v>0.5</v>
      </c>
      <c r="M20" s="479"/>
    </row>
    <row r="21" spans="1:16" s="1" customFormat="1" ht="30" customHeight="1" x14ac:dyDescent="0.25">
      <c r="A21" s="62"/>
      <c r="B21" s="62"/>
      <c r="C21" s="62"/>
      <c r="D21" s="75"/>
      <c r="E21" s="507" t="s">
        <v>392</v>
      </c>
      <c r="F21" s="508"/>
      <c r="G21" s="508"/>
      <c r="H21" s="508"/>
      <c r="I21" s="508"/>
      <c r="J21" s="508"/>
      <c r="K21" s="508"/>
      <c r="L21" s="508"/>
      <c r="M21" s="506"/>
    </row>
    <row r="22" spans="1:16" ht="49.95" customHeight="1" x14ac:dyDescent="0.25">
      <c r="A22" s="62"/>
      <c r="B22" s="62" t="b">
        <v>1</v>
      </c>
      <c r="C22" s="62"/>
      <c r="D22" s="69"/>
      <c r="E22" s="474" t="s">
        <v>399</v>
      </c>
      <c r="F22" s="474"/>
      <c r="G22" s="474"/>
      <c r="H22" s="474"/>
      <c r="I22" s="474"/>
      <c r="J22" s="474"/>
      <c r="K22" s="474"/>
      <c r="L22" s="475"/>
      <c r="M22" s="60"/>
    </row>
    <row r="23" spans="1:16" ht="30" customHeight="1" x14ac:dyDescent="0.25">
      <c r="A23" s="62"/>
      <c r="B23" s="62" t="b">
        <v>0</v>
      </c>
      <c r="C23" s="62"/>
      <c r="D23" s="69"/>
      <c r="E23" s="474" t="s">
        <v>400</v>
      </c>
      <c r="F23" s="474"/>
      <c r="G23" s="474"/>
      <c r="H23" s="474"/>
      <c r="I23" s="474"/>
      <c r="J23" s="474"/>
      <c r="K23" s="474"/>
      <c r="L23" s="475"/>
      <c r="M23" s="60"/>
    </row>
    <row r="24" spans="1:16" ht="49.95" customHeight="1" x14ac:dyDescent="0.25">
      <c r="A24" s="62"/>
      <c r="B24" s="62" t="b">
        <v>0</v>
      </c>
      <c r="C24" s="62"/>
      <c r="D24" s="73"/>
      <c r="E24" s="474" t="s">
        <v>453</v>
      </c>
      <c r="F24" s="474"/>
      <c r="G24" s="474"/>
      <c r="H24" s="474"/>
      <c r="I24" s="474"/>
      <c r="J24" s="474"/>
      <c r="K24" s="474"/>
      <c r="L24" s="475"/>
      <c r="M24" s="60"/>
    </row>
    <row r="25" spans="1:16" ht="30" customHeight="1" x14ac:dyDescent="0.25">
      <c r="A25" s="62"/>
      <c r="B25" s="62"/>
      <c r="C25" s="62"/>
      <c r="D25" s="74">
        <f>IF(B17=TRUE,0,COUNTIF(B18:B24,TRUE)/4)</f>
        <v>0.5</v>
      </c>
      <c r="E25" s="485"/>
      <c r="F25" s="485"/>
      <c r="G25" s="485"/>
      <c r="H25" s="485"/>
      <c r="I25" s="485"/>
      <c r="J25" s="485"/>
      <c r="K25" s="485"/>
      <c r="L25" s="485"/>
      <c r="M25" s="486"/>
    </row>
    <row r="26" spans="1:16" ht="10.050000000000001" customHeight="1" x14ac:dyDescent="0.25">
      <c r="J26" s="7"/>
      <c r="K26" s="7"/>
      <c r="L26" s="7"/>
      <c r="M26" s="66"/>
    </row>
    <row r="27" spans="1:16" ht="10.050000000000001" customHeight="1" x14ac:dyDescent="0.25">
      <c r="J27" s="7"/>
      <c r="K27" s="7"/>
      <c r="L27" s="7"/>
      <c r="M27" s="66"/>
    </row>
    <row r="28" spans="1:16" s="1" customFormat="1" ht="63" customHeight="1" x14ac:dyDescent="0.25">
      <c r="A28" s="67"/>
      <c r="B28" s="67"/>
      <c r="C28" s="67"/>
      <c r="D28" s="487" t="s">
        <v>401</v>
      </c>
      <c r="E28" s="488"/>
      <c r="F28" s="488"/>
      <c r="G28" s="488"/>
      <c r="H28" s="488"/>
      <c r="I28" s="488"/>
      <c r="J28" s="488"/>
      <c r="K28" s="488"/>
      <c r="L28" s="488"/>
      <c r="M28" s="76"/>
      <c r="N28" s="118"/>
      <c r="O28" s="118"/>
    </row>
    <row r="29" spans="1:16" ht="49.95" customHeight="1" x14ac:dyDescent="0.25">
      <c r="A29" s="62"/>
      <c r="B29" s="62" t="b">
        <v>0</v>
      </c>
      <c r="C29" s="62"/>
      <c r="D29" s="69"/>
      <c r="E29" s="489" t="s">
        <v>402</v>
      </c>
      <c r="F29" s="490"/>
      <c r="G29" s="490"/>
      <c r="H29" s="490"/>
      <c r="I29" s="490"/>
      <c r="J29" s="490"/>
      <c r="K29" s="490"/>
      <c r="L29" s="490"/>
      <c r="M29" s="60"/>
      <c r="N29" s="119"/>
      <c r="O29" s="119"/>
    </row>
    <row r="30" spans="1:16" ht="61.95" customHeight="1" x14ac:dyDescent="0.25">
      <c r="A30" s="62"/>
      <c r="B30" s="62" t="b">
        <v>1</v>
      </c>
      <c r="C30" s="62"/>
      <c r="D30" s="69"/>
      <c r="E30" s="499" t="s">
        <v>403</v>
      </c>
      <c r="F30" s="499"/>
      <c r="G30" s="499"/>
      <c r="H30" s="499"/>
      <c r="I30" s="499"/>
      <c r="J30" s="499"/>
      <c r="K30" s="499"/>
      <c r="L30" s="499"/>
      <c r="M30" s="103" t="s">
        <v>423</v>
      </c>
      <c r="N30" s="103" t="s">
        <v>422</v>
      </c>
      <c r="O30" s="103" t="s">
        <v>428</v>
      </c>
      <c r="P30" s="100"/>
    </row>
    <row r="31" spans="1:16" ht="25.05" customHeight="1" x14ac:dyDescent="0.25">
      <c r="B31" s="8" t="b">
        <v>1</v>
      </c>
      <c r="C31" s="8" t="b">
        <v>1</v>
      </c>
      <c r="D31" s="77"/>
      <c r="E31" s="472" t="s">
        <v>404</v>
      </c>
      <c r="F31" s="472"/>
      <c r="G31" s="472"/>
      <c r="H31" s="472"/>
      <c r="I31" s="472"/>
      <c r="J31" s="472"/>
      <c r="K31" s="472"/>
      <c r="L31" s="473"/>
      <c r="M31" s="101"/>
      <c r="N31" s="102"/>
      <c r="O31" s="106"/>
      <c r="P31" s="491"/>
    </row>
    <row r="32" spans="1:16" ht="25.05" customHeight="1" x14ac:dyDescent="0.25">
      <c r="B32" s="8" t="b">
        <v>1</v>
      </c>
      <c r="C32" s="8" t="b">
        <v>0</v>
      </c>
      <c r="D32" s="79"/>
      <c r="E32" s="472" t="s">
        <v>405</v>
      </c>
      <c r="F32" s="472"/>
      <c r="G32" s="472"/>
      <c r="H32" s="472"/>
      <c r="I32" s="472"/>
      <c r="J32" s="472"/>
      <c r="K32" s="472"/>
      <c r="L32" s="473"/>
      <c r="M32" s="78"/>
      <c r="N32" s="97"/>
      <c r="O32" s="107">
        <v>3000000</v>
      </c>
      <c r="P32" s="492"/>
    </row>
    <row r="33" spans="1:16" ht="25.05" customHeight="1" x14ac:dyDescent="0.25">
      <c r="B33" s="8" t="b">
        <v>0</v>
      </c>
      <c r="C33" s="8" t="b">
        <v>0</v>
      </c>
      <c r="D33" s="79"/>
      <c r="E33" s="472" t="s">
        <v>406</v>
      </c>
      <c r="F33" s="472"/>
      <c r="G33" s="472"/>
      <c r="H33" s="472"/>
      <c r="I33" s="472"/>
      <c r="J33" s="472"/>
      <c r="K33" s="472"/>
      <c r="L33" s="473"/>
      <c r="M33" s="78"/>
      <c r="N33" s="97"/>
      <c r="O33" s="107"/>
      <c r="P33" s="492"/>
    </row>
    <row r="34" spans="1:16" ht="25.05" customHeight="1" x14ac:dyDescent="0.25">
      <c r="B34" s="8" t="b">
        <v>1</v>
      </c>
      <c r="C34" s="8" t="b">
        <v>1</v>
      </c>
      <c r="D34" s="79"/>
      <c r="E34" s="472" t="s">
        <v>407</v>
      </c>
      <c r="F34" s="472"/>
      <c r="G34" s="472"/>
      <c r="H34" s="472"/>
      <c r="I34" s="472"/>
      <c r="J34" s="472"/>
      <c r="K34" s="472"/>
      <c r="L34" s="473"/>
      <c r="M34" s="78"/>
      <c r="N34" s="97"/>
      <c r="O34" s="107">
        <v>800000</v>
      </c>
      <c r="P34" s="492"/>
    </row>
    <row r="35" spans="1:16" ht="25.05" customHeight="1" x14ac:dyDescent="0.25">
      <c r="B35" s="8" t="b">
        <v>0</v>
      </c>
      <c r="C35" s="8" t="b">
        <v>0</v>
      </c>
      <c r="D35" s="79"/>
      <c r="E35" s="472" t="s">
        <v>408</v>
      </c>
      <c r="F35" s="472"/>
      <c r="G35" s="472"/>
      <c r="H35" s="472"/>
      <c r="I35" s="472"/>
      <c r="J35" s="472"/>
      <c r="K35" s="472"/>
      <c r="L35" s="473"/>
      <c r="M35" s="78"/>
      <c r="N35" s="97"/>
      <c r="O35" s="107"/>
      <c r="P35" s="492"/>
    </row>
    <row r="36" spans="1:16" ht="25.05" customHeight="1" x14ac:dyDescent="0.25">
      <c r="B36" s="8" t="b">
        <v>1</v>
      </c>
      <c r="C36" s="8" t="b">
        <v>1</v>
      </c>
      <c r="D36" s="79"/>
      <c r="E36" s="472" t="s">
        <v>409</v>
      </c>
      <c r="F36" s="472"/>
      <c r="G36" s="472"/>
      <c r="H36" s="472"/>
      <c r="I36" s="472"/>
      <c r="J36" s="472"/>
      <c r="K36" s="472"/>
      <c r="L36" s="473"/>
      <c r="M36" s="78"/>
      <c r="N36" s="97"/>
      <c r="O36" s="107">
        <v>400000</v>
      </c>
      <c r="P36" s="492"/>
    </row>
    <row r="37" spans="1:16" ht="25.05" customHeight="1" x14ac:dyDescent="0.25">
      <c r="B37" s="8" t="b">
        <v>1</v>
      </c>
      <c r="C37" s="8" t="b">
        <v>1</v>
      </c>
      <c r="D37" s="79"/>
      <c r="E37" s="472" t="s">
        <v>410</v>
      </c>
      <c r="F37" s="472"/>
      <c r="G37" s="472"/>
      <c r="H37" s="472"/>
      <c r="I37" s="472"/>
      <c r="J37" s="472"/>
      <c r="K37" s="472"/>
      <c r="L37" s="473"/>
      <c r="M37" s="78"/>
      <c r="N37" s="97"/>
      <c r="O37" s="107">
        <v>200000</v>
      </c>
      <c r="P37" s="492"/>
    </row>
    <row r="38" spans="1:16" ht="25.05" customHeight="1" x14ac:dyDescent="0.25">
      <c r="B38" s="8" t="b">
        <v>0</v>
      </c>
      <c r="C38" s="8" t="b">
        <v>0</v>
      </c>
      <c r="D38" s="79"/>
      <c r="E38" s="472" t="s">
        <v>411</v>
      </c>
      <c r="F38" s="472"/>
      <c r="G38" s="472"/>
      <c r="H38" s="472"/>
      <c r="I38" s="472"/>
      <c r="J38" s="472"/>
      <c r="K38" s="472"/>
      <c r="L38" s="473"/>
      <c r="M38" s="78"/>
      <c r="N38" s="97"/>
      <c r="O38" s="107"/>
      <c r="P38" s="492"/>
    </row>
    <row r="39" spans="1:16" ht="25.05" customHeight="1" x14ac:dyDescent="0.25">
      <c r="B39" s="8" t="b">
        <v>1</v>
      </c>
      <c r="C39" s="8" t="b">
        <v>0</v>
      </c>
      <c r="D39" s="79"/>
      <c r="E39" s="472" t="s">
        <v>412</v>
      </c>
      <c r="F39" s="472"/>
      <c r="G39" s="472"/>
      <c r="H39" s="472"/>
      <c r="I39" s="472"/>
      <c r="J39" s="472"/>
      <c r="K39" s="472"/>
      <c r="L39" s="473"/>
      <c r="M39" s="78"/>
      <c r="N39" s="97"/>
      <c r="O39" s="107"/>
      <c r="P39" s="492"/>
    </row>
    <row r="40" spans="1:16" ht="25.05" customHeight="1" x14ac:dyDescent="0.25">
      <c r="B40" s="8" t="b">
        <v>0</v>
      </c>
      <c r="C40" s="8" t="b">
        <v>0</v>
      </c>
      <c r="D40" s="79"/>
      <c r="E40" s="472" t="s">
        <v>413</v>
      </c>
      <c r="F40" s="472"/>
      <c r="G40" s="472"/>
      <c r="H40" s="472"/>
      <c r="I40" s="472"/>
      <c r="J40" s="472"/>
      <c r="K40" s="472"/>
      <c r="L40" s="473"/>
      <c r="M40" s="78" t="s">
        <v>293</v>
      </c>
      <c r="N40" s="97" t="s">
        <v>293</v>
      </c>
      <c r="O40" s="107"/>
      <c r="P40" s="492"/>
    </row>
    <row r="41" spans="1:16" ht="25.05" customHeight="1" x14ac:dyDescent="0.25">
      <c r="B41" s="8" t="b">
        <v>1</v>
      </c>
      <c r="C41" s="8" t="b">
        <v>1</v>
      </c>
      <c r="D41" s="79"/>
      <c r="E41" s="472" t="s">
        <v>414</v>
      </c>
      <c r="F41" s="472"/>
      <c r="G41" s="472"/>
      <c r="H41" s="472"/>
      <c r="I41" s="472"/>
      <c r="J41" s="472"/>
      <c r="K41" s="472"/>
      <c r="L41" s="473"/>
      <c r="M41" s="78" t="s">
        <v>293</v>
      </c>
      <c r="N41" s="97" t="s">
        <v>293</v>
      </c>
      <c r="O41" s="107">
        <v>20000</v>
      </c>
      <c r="P41" s="492"/>
    </row>
    <row r="42" spans="1:16" ht="25.05" customHeight="1" x14ac:dyDescent="0.25">
      <c r="B42" s="8" t="b">
        <v>0</v>
      </c>
      <c r="C42" s="8" t="b">
        <v>0</v>
      </c>
      <c r="D42" s="79"/>
      <c r="E42" s="472" t="s">
        <v>415</v>
      </c>
      <c r="F42" s="472"/>
      <c r="G42" s="472"/>
      <c r="H42" s="472"/>
      <c r="I42" s="472"/>
      <c r="J42" s="472"/>
      <c r="K42" s="472"/>
      <c r="L42" s="473"/>
      <c r="M42" s="78"/>
      <c r="N42" s="97"/>
      <c r="O42" s="107"/>
      <c r="P42" s="492"/>
    </row>
    <row r="43" spans="1:16" ht="25.05" customHeight="1" x14ac:dyDescent="0.25">
      <c r="B43" s="8" t="b">
        <v>0</v>
      </c>
      <c r="C43" s="8" t="b">
        <v>0</v>
      </c>
      <c r="D43" s="79"/>
      <c r="E43" s="472" t="s">
        <v>416</v>
      </c>
      <c r="F43" s="472"/>
      <c r="G43" s="472"/>
      <c r="H43" s="472"/>
      <c r="I43" s="472"/>
      <c r="J43" s="472"/>
      <c r="K43" s="472"/>
      <c r="L43" s="473"/>
      <c r="M43" s="78"/>
      <c r="N43" s="97"/>
      <c r="O43" s="107"/>
      <c r="P43" s="492"/>
    </row>
    <row r="44" spans="1:16" ht="25.05" customHeight="1" x14ac:dyDescent="0.25">
      <c r="B44" s="8" t="b">
        <v>0</v>
      </c>
      <c r="C44" s="8" t="b">
        <v>0</v>
      </c>
      <c r="D44" s="79"/>
      <c r="E44" s="472" t="s">
        <v>417</v>
      </c>
      <c r="F44" s="472"/>
      <c r="G44" s="472"/>
      <c r="H44" s="472"/>
      <c r="I44" s="472"/>
      <c r="J44" s="472"/>
      <c r="K44" s="472"/>
      <c r="L44" s="473"/>
      <c r="M44" s="78"/>
      <c r="N44" s="97"/>
      <c r="O44" s="107"/>
      <c r="P44" s="492"/>
    </row>
    <row r="45" spans="1:16" ht="25.05" customHeight="1" x14ac:dyDescent="0.25">
      <c r="B45" s="8" t="b">
        <v>0</v>
      </c>
      <c r="C45" s="8" t="b">
        <v>0</v>
      </c>
      <c r="D45" s="79"/>
      <c r="E45" s="472" t="s">
        <v>418</v>
      </c>
      <c r="F45" s="472"/>
      <c r="G45" s="472"/>
      <c r="H45" s="472"/>
      <c r="I45" s="472"/>
      <c r="J45" s="472"/>
      <c r="K45" s="472"/>
      <c r="L45" s="473"/>
      <c r="M45" s="80"/>
      <c r="N45" s="98"/>
      <c r="O45" s="108"/>
      <c r="P45" s="492"/>
    </row>
    <row r="46" spans="1:16" ht="25.05" customHeight="1" x14ac:dyDescent="0.25">
      <c r="D46" s="81"/>
      <c r="E46" s="495" t="s">
        <v>424</v>
      </c>
      <c r="F46" s="495"/>
      <c r="G46" s="495"/>
      <c r="H46" s="495"/>
      <c r="I46" s="495"/>
      <c r="J46" s="495"/>
      <c r="K46" s="495"/>
      <c r="L46" s="495"/>
      <c r="M46" s="99">
        <f>COUNTIF(B31:B45,TRUE)</f>
        <v>7</v>
      </c>
      <c r="N46" s="110">
        <f>COUNTIF(C31:C45,TRUE)</f>
        <v>5</v>
      </c>
      <c r="O46" s="111">
        <f>SUM(O31:O45)</f>
        <v>4420000</v>
      </c>
      <c r="P46" s="76"/>
    </row>
    <row r="47" spans="1:16" ht="30" customHeight="1" x14ac:dyDescent="0.25">
      <c r="A47" s="62"/>
      <c r="B47" s="62" t="b">
        <v>1</v>
      </c>
      <c r="C47" s="62"/>
      <c r="D47" s="69"/>
      <c r="E47" s="476" t="s">
        <v>425</v>
      </c>
      <c r="F47" s="477"/>
      <c r="G47" s="477"/>
      <c r="H47" s="477"/>
      <c r="I47" s="477"/>
      <c r="J47" s="477"/>
      <c r="K47" s="477"/>
      <c r="L47" s="477"/>
      <c r="M47" s="478"/>
      <c r="N47" s="112"/>
      <c r="O47" s="14"/>
      <c r="P47" s="14"/>
    </row>
    <row r="48" spans="1:16" s="1" customFormat="1" ht="30" customHeight="1" x14ac:dyDescent="0.25">
      <c r="A48" s="62"/>
      <c r="B48" s="62"/>
      <c r="C48" s="62"/>
      <c r="D48" s="70"/>
      <c r="E48" s="480" t="s">
        <v>431</v>
      </c>
      <c r="F48" s="480"/>
      <c r="G48" s="480"/>
      <c r="H48" s="480"/>
      <c r="I48" s="480"/>
      <c r="J48" s="480"/>
      <c r="K48" s="480"/>
      <c r="L48" s="71">
        <v>0.2</v>
      </c>
      <c r="M48" s="479"/>
      <c r="N48" s="113"/>
    </row>
    <row r="49" spans="1:26" s="1" customFormat="1" ht="30" customHeight="1" x14ac:dyDescent="0.3">
      <c r="A49" s="62"/>
      <c r="B49" s="62"/>
      <c r="C49" s="62"/>
      <c r="D49" s="82"/>
      <c r="E49" s="481" t="s">
        <v>432</v>
      </c>
      <c r="F49" s="482"/>
      <c r="G49" s="482"/>
      <c r="H49" s="482"/>
      <c r="I49" s="482"/>
      <c r="J49" s="482"/>
      <c r="K49" s="482"/>
      <c r="L49" s="83">
        <f>IFERROR(N(N46)/M46,0)</f>
        <v>0.7142857142857143</v>
      </c>
      <c r="M49" s="121"/>
      <c r="N49" s="113"/>
      <c r="P49" s="104"/>
    </row>
    <row r="50" spans="1:26" s="1" customFormat="1" ht="30" customHeight="1" x14ac:dyDescent="0.3">
      <c r="A50" s="62"/>
      <c r="B50" s="62"/>
      <c r="C50" s="62"/>
      <c r="D50" s="82"/>
      <c r="E50" s="483" t="s">
        <v>429</v>
      </c>
      <c r="F50" s="484"/>
      <c r="G50" s="484"/>
      <c r="H50" s="484"/>
      <c r="I50" s="484"/>
      <c r="J50" s="484"/>
      <c r="K50" s="484"/>
      <c r="L50" s="120">
        <f>4*(L8+L19)</f>
        <v>600000</v>
      </c>
      <c r="M50" s="76"/>
      <c r="N50" s="114"/>
    </row>
    <row r="51" spans="1:26" s="1" customFormat="1" ht="30" customHeight="1" x14ac:dyDescent="0.25">
      <c r="A51" s="62"/>
      <c r="B51" s="62"/>
      <c r="C51" s="62"/>
      <c r="D51" s="70"/>
      <c r="E51" s="498" t="s">
        <v>443</v>
      </c>
      <c r="F51" s="498"/>
      <c r="G51" s="498"/>
      <c r="H51" s="498"/>
      <c r="I51" s="498"/>
      <c r="J51" s="498"/>
      <c r="K51" s="498"/>
      <c r="L51" s="122">
        <f>IF(L49&lt;100%,(L8+L19+L50),(L8+L19+O46))</f>
        <v>750000</v>
      </c>
      <c r="M51" s="76"/>
      <c r="N51" s="114"/>
      <c r="O51" s="115"/>
      <c r="P51" s="115"/>
    </row>
    <row r="52" spans="1:26" s="1" customFormat="1" ht="30" customHeight="1" x14ac:dyDescent="0.25">
      <c r="A52" s="62"/>
      <c r="B52" s="62"/>
      <c r="C52" s="62"/>
      <c r="D52" s="70"/>
      <c r="E52" s="480" t="s">
        <v>430</v>
      </c>
      <c r="F52" s="480"/>
      <c r="G52" s="480"/>
      <c r="H52" s="480"/>
      <c r="I52" s="480"/>
      <c r="J52" s="480"/>
      <c r="K52" s="480"/>
      <c r="L52" s="123">
        <f>L51/'Company Profile'!C9</f>
        <v>1.5E-3</v>
      </c>
      <c r="M52" s="121"/>
      <c r="N52" s="114"/>
      <c r="O52" s="115"/>
      <c r="P52" s="115"/>
    </row>
    <row r="53" spans="1:26" ht="33" customHeight="1" x14ac:dyDescent="0.3">
      <c r="D53" s="84"/>
      <c r="E53" s="496" t="s">
        <v>392</v>
      </c>
      <c r="F53" s="497"/>
      <c r="G53" s="497"/>
      <c r="H53" s="497"/>
      <c r="I53" s="497"/>
      <c r="J53" s="497"/>
      <c r="K53" s="497"/>
      <c r="L53" s="497"/>
      <c r="M53" s="109"/>
      <c r="N53" s="116"/>
      <c r="O53" s="117"/>
      <c r="P53" s="117"/>
    </row>
    <row r="54" spans="1:26" ht="49.95" customHeight="1" x14ac:dyDescent="0.25">
      <c r="A54" s="62"/>
      <c r="B54" s="62" t="b">
        <v>1</v>
      </c>
      <c r="C54" s="62"/>
      <c r="D54" s="69"/>
      <c r="E54" s="474" t="s">
        <v>419</v>
      </c>
      <c r="F54" s="474"/>
      <c r="G54" s="474"/>
      <c r="H54" s="474"/>
      <c r="I54" s="474"/>
      <c r="J54" s="474"/>
      <c r="K54" s="474"/>
      <c r="L54" s="475"/>
      <c r="M54" s="60"/>
    </row>
    <row r="55" spans="1:26" ht="30" customHeight="1" x14ac:dyDescent="0.25">
      <c r="A55" s="62"/>
      <c r="B55" s="62" t="b">
        <v>0</v>
      </c>
      <c r="C55" s="62"/>
      <c r="D55" s="69"/>
      <c r="E55" s="474" t="s">
        <v>420</v>
      </c>
      <c r="F55" s="474"/>
      <c r="G55" s="474"/>
      <c r="H55" s="474"/>
      <c r="I55" s="474"/>
      <c r="J55" s="474"/>
      <c r="K55" s="474"/>
      <c r="L55" s="475"/>
      <c r="M55" s="60"/>
    </row>
    <row r="56" spans="1:26" ht="49.95" customHeight="1" x14ac:dyDescent="0.25">
      <c r="A56" s="62"/>
      <c r="B56" s="62" t="b">
        <v>0</v>
      </c>
      <c r="C56" s="62"/>
      <c r="D56" s="73"/>
      <c r="E56" s="474" t="s">
        <v>454</v>
      </c>
      <c r="F56" s="474"/>
      <c r="G56" s="474"/>
      <c r="H56" s="474"/>
      <c r="I56" s="474"/>
      <c r="J56" s="474"/>
      <c r="K56" s="474"/>
      <c r="L56" s="475"/>
      <c r="M56" s="60"/>
    </row>
    <row r="57" spans="1:26" ht="30" customHeight="1" x14ac:dyDescent="0.25">
      <c r="A57" s="62"/>
      <c r="B57" s="62"/>
      <c r="C57" s="62"/>
      <c r="D57" s="74">
        <f>IF(B29=TRUE,0,(B30+COUNTIF(B47:B56,TRUE))/5)</f>
        <v>0.6</v>
      </c>
      <c r="E57" s="493"/>
      <c r="F57" s="493"/>
      <c r="G57" s="493"/>
      <c r="H57" s="493"/>
      <c r="I57" s="493"/>
      <c r="J57" s="493"/>
      <c r="K57" s="493"/>
      <c r="L57" s="493"/>
      <c r="M57" s="494"/>
    </row>
    <row r="58" spans="1:26" ht="10.050000000000001" customHeight="1" x14ac:dyDescent="0.25">
      <c r="J58" s="7"/>
      <c r="K58" s="7"/>
      <c r="L58" s="7"/>
      <c r="M58" s="66"/>
    </row>
    <row r="59" spans="1:26" ht="10.050000000000001" customHeight="1" x14ac:dyDescent="0.25">
      <c r="J59" s="7"/>
      <c r="K59" s="7"/>
      <c r="L59" s="7"/>
      <c r="M59" s="66"/>
    </row>
    <row r="60" spans="1:26" s="87" customFormat="1" ht="27" customHeight="1" x14ac:dyDescent="0.25">
      <c r="A60" s="85"/>
      <c r="B60" s="85"/>
      <c r="C60" s="85"/>
      <c r="D60" s="512" t="s">
        <v>650</v>
      </c>
      <c r="E60" s="513"/>
      <c r="F60" s="513"/>
      <c r="G60" s="513"/>
      <c r="H60" s="513"/>
      <c r="I60" s="513"/>
      <c r="J60" s="513"/>
      <c r="K60" s="513"/>
      <c r="L60" s="513"/>
      <c r="M60" s="514"/>
      <c r="N60" s="86"/>
      <c r="O60" s="86"/>
      <c r="P60" s="86"/>
      <c r="Q60" s="86"/>
      <c r="R60" s="86"/>
      <c r="S60" s="86"/>
      <c r="T60" s="86"/>
      <c r="U60" s="86"/>
      <c r="V60" s="86"/>
      <c r="W60" s="86"/>
      <c r="X60" s="86"/>
      <c r="Y60" s="86"/>
      <c r="Z60" s="86"/>
    </row>
    <row r="61" spans="1:26" s="86" customFormat="1" ht="30" customHeight="1" x14ac:dyDescent="0.3">
      <c r="A61" s="181"/>
      <c r="B61" s="181"/>
      <c r="C61" s="181"/>
      <c r="D61" s="515" t="s">
        <v>421</v>
      </c>
      <c r="E61" s="516"/>
      <c r="F61" s="516"/>
      <c r="G61" s="516"/>
      <c r="H61" s="516"/>
      <c r="I61" s="516"/>
      <c r="J61" s="516"/>
      <c r="K61" s="516"/>
      <c r="L61" s="516"/>
      <c r="M61" s="517"/>
    </row>
    <row r="62" spans="1:26" s="86" customFormat="1" ht="30" customHeight="1" x14ac:dyDescent="0.3">
      <c r="A62" s="181"/>
      <c r="B62" s="181"/>
      <c r="C62" s="181"/>
      <c r="D62" s="515" t="s">
        <v>640</v>
      </c>
      <c r="E62" s="516"/>
      <c r="F62" s="516"/>
      <c r="G62" s="516"/>
      <c r="H62" s="516"/>
      <c r="I62" s="516"/>
      <c r="J62" s="516"/>
      <c r="K62" s="516"/>
      <c r="L62" s="516"/>
      <c r="M62" s="517"/>
    </row>
    <row r="63" spans="1:26" s="86" customFormat="1" ht="30" customHeight="1" x14ac:dyDescent="0.3">
      <c r="A63" s="181"/>
      <c r="B63" s="181"/>
      <c r="C63" s="181"/>
      <c r="D63" s="515" t="s">
        <v>641</v>
      </c>
      <c r="E63" s="516"/>
      <c r="F63" s="516"/>
      <c r="G63" s="516"/>
      <c r="H63" s="516"/>
      <c r="I63" s="516"/>
      <c r="J63" s="516"/>
      <c r="K63" s="516"/>
      <c r="L63" s="516"/>
      <c r="M63" s="517"/>
    </row>
    <row r="64" spans="1:26" s="86" customFormat="1" ht="30" customHeight="1" x14ac:dyDescent="0.3">
      <c r="A64" s="181"/>
      <c r="B64" s="181"/>
      <c r="C64" s="181"/>
      <c r="D64" s="515" t="s">
        <v>642</v>
      </c>
      <c r="E64" s="516"/>
      <c r="F64" s="516"/>
      <c r="G64" s="516"/>
      <c r="H64" s="516"/>
      <c r="I64" s="516"/>
      <c r="J64" s="516"/>
      <c r="K64" s="516"/>
      <c r="L64" s="516"/>
      <c r="M64" s="517"/>
    </row>
    <row r="65" spans="1:26" s="87" customFormat="1" ht="30" customHeight="1" x14ac:dyDescent="0.3">
      <c r="A65" s="181"/>
      <c r="B65" s="181"/>
      <c r="C65" s="181"/>
      <c r="D65" s="515" t="s">
        <v>643</v>
      </c>
      <c r="E65" s="516"/>
      <c r="F65" s="516"/>
      <c r="G65" s="516"/>
      <c r="H65" s="516"/>
      <c r="I65" s="516"/>
      <c r="J65" s="516"/>
      <c r="K65" s="516"/>
      <c r="L65" s="516"/>
      <c r="M65" s="517"/>
      <c r="N65" s="86"/>
      <c r="O65" s="86"/>
      <c r="P65" s="86"/>
      <c r="Q65" s="86"/>
      <c r="R65" s="86"/>
      <c r="S65" s="86"/>
      <c r="T65" s="86"/>
      <c r="U65" s="86"/>
      <c r="V65" s="86"/>
      <c r="W65" s="86"/>
      <c r="X65" s="86"/>
      <c r="Y65" s="86"/>
      <c r="Z65" s="86"/>
    </row>
    <row r="66" spans="1:26" ht="30" customHeight="1" x14ac:dyDescent="0.3">
      <c r="A66" s="182"/>
      <c r="B66" s="182"/>
      <c r="C66" s="182"/>
      <c r="D66" s="515" t="s">
        <v>644</v>
      </c>
      <c r="E66" s="516"/>
      <c r="F66" s="516"/>
      <c r="G66" s="516"/>
      <c r="H66" s="516"/>
      <c r="I66" s="516"/>
      <c r="J66" s="516"/>
      <c r="K66" s="516"/>
      <c r="L66" s="516"/>
      <c r="M66" s="517"/>
    </row>
    <row r="67" spans="1:26" ht="30" customHeight="1" x14ac:dyDescent="0.3">
      <c r="A67" s="182"/>
      <c r="B67" s="182"/>
      <c r="C67" s="182"/>
      <c r="D67" s="515" t="s">
        <v>645</v>
      </c>
      <c r="E67" s="516"/>
      <c r="F67" s="516"/>
      <c r="G67" s="516"/>
      <c r="H67" s="516"/>
      <c r="I67" s="516"/>
      <c r="J67" s="516"/>
      <c r="K67" s="516"/>
      <c r="L67" s="516"/>
      <c r="M67" s="517"/>
    </row>
    <row r="68" spans="1:26" ht="30" customHeight="1" x14ac:dyDescent="0.3">
      <c r="A68" s="182"/>
      <c r="B68" s="182"/>
      <c r="C68" s="182"/>
      <c r="D68" s="515" t="s">
        <v>646</v>
      </c>
      <c r="E68" s="516"/>
      <c r="F68" s="516"/>
      <c r="G68" s="516"/>
      <c r="H68" s="516"/>
      <c r="I68" s="516"/>
      <c r="J68" s="516"/>
      <c r="K68" s="516"/>
      <c r="L68" s="516"/>
      <c r="M68" s="517"/>
    </row>
    <row r="69" spans="1:26" ht="30" customHeight="1" x14ac:dyDescent="0.3">
      <c r="A69" s="182"/>
      <c r="B69" s="182"/>
      <c r="C69" s="182"/>
      <c r="D69" s="515" t="s">
        <v>647</v>
      </c>
      <c r="E69" s="516"/>
      <c r="F69" s="516"/>
      <c r="G69" s="516"/>
      <c r="H69" s="516"/>
      <c r="I69" s="516"/>
      <c r="J69" s="516"/>
      <c r="K69" s="516"/>
      <c r="L69" s="516"/>
      <c r="M69" s="517"/>
    </row>
    <row r="70" spans="1:26" ht="30" customHeight="1" x14ac:dyDescent="0.3">
      <c r="A70" s="182"/>
      <c r="B70" s="182"/>
      <c r="C70" s="182"/>
      <c r="D70" s="515" t="s">
        <v>648</v>
      </c>
      <c r="E70" s="516"/>
      <c r="F70" s="516"/>
      <c r="G70" s="516"/>
      <c r="H70" s="516"/>
      <c r="I70" s="516"/>
      <c r="J70" s="516"/>
      <c r="K70" s="516"/>
      <c r="L70" s="516"/>
      <c r="M70" s="517"/>
    </row>
    <row r="71" spans="1:26" ht="30" customHeight="1" x14ac:dyDescent="0.3">
      <c r="A71" s="182"/>
      <c r="B71" s="182"/>
      <c r="C71" s="182"/>
      <c r="D71" s="515" t="s">
        <v>649</v>
      </c>
      <c r="E71" s="516"/>
      <c r="F71" s="516"/>
      <c r="G71" s="516"/>
      <c r="H71" s="516"/>
      <c r="I71" s="516"/>
      <c r="J71" s="516"/>
      <c r="K71" s="516"/>
      <c r="L71" s="516"/>
      <c r="M71" s="517"/>
    </row>
    <row r="72" spans="1:26" s="87" customFormat="1" x14ac:dyDescent="0.2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sheetData>
  <mergeCells count="68">
    <mergeCell ref="D70:M70"/>
    <mergeCell ref="D71:M71"/>
    <mergeCell ref="D65:M65"/>
    <mergeCell ref="D66:M66"/>
    <mergeCell ref="D67:M67"/>
    <mergeCell ref="D68:M68"/>
    <mergeCell ref="D69:M69"/>
    <mergeCell ref="D60:M60"/>
    <mergeCell ref="D61:M61"/>
    <mergeCell ref="D62:M62"/>
    <mergeCell ref="D63:M63"/>
    <mergeCell ref="D64:M64"/>
    <mergeCell ref="M7:M10"/>
    <mergeCell ref="E9:K9"/>
    <mergeCell ref="E10:L10"/>
    <mergeCell ref="D2:J2"/>
    <mergeCell ref="D3:L3"/>
    <mergeCell ref="D5:L5"/>
    <mergeCell ref="E6:L6"/>
    <mergeCell ref="E7:L7"/>
    <mergeCell ref="E8:K8"/>
    <mergeCell ref="E30:L30"/>
    <mergeCell ref="E31:L31"/>
    <mergeCell ref="E23:L23"/>
    <mergeCell ref="E11:L11"/>
    <mergeCell ref="E12:L12"/>
    <mergeCell ref="E13:L13"/>
    <mergeCell ref="E14:M14"/>
    <mergeCell ref="D16:L16"/>
    <mergeCell ref="E17:L17"/>
    <mergeCell ref="E18:L18"/>
    <mergeCell ref="M18:M21"/>
    <mergeCell ref="E20:K20"/>
    <mergeCell ref="E21:L21"/>
    <mergeCell ref="E22:L22"/>
    <mergeCell ref="E19:K19"/>
    <mergeCell ref="P31:P45"/>
    <mergeCell ref="E54:L54"/>
    <mergeCell ref="E55:L55"/>
    <mergeCell ref="E56:L56"/>
    <mergeCell ref="E57:M57"/>
    <mergeCell ref="E44:L44"/>
    <mergeCell ref="E45:L45"/>
    <mergeCell ref="E46:L46"/>
    <mergeCell ref="E38:L38"/>
    <mergeCell ref="E39:L39"/>
    <mergeCell ref="E40:L40"/>
    <mergeCell ref="E53:L53"/>
    <mergeCell ref="E51:K51"/>
    <mergeCell ref="E41:L41"/>
    <mergeCell ref="E42:L42"/>
    <mergeCell ref="E43:L43"/>
    <mergeCell ref="E37:L37"/>
    <mergeCell ref="E24:L24"/>
    <mergeCell ref="E47:L47"/>
    <mergeCell ref="M47:M48"/>
    <mergeCell ref="E52:K52"/>
    <mergeCell ref="E48:K48"/>
    <mergeCell ref="E49:K49"/>
    <mergeCell ref="E50:K50"/>
    <mergeCell ref="E32:L32"/>
    <mergeCell ref="E33:L33"/>
    <mergeCell ref="E34:L34"/>
    <mergeCell ref="E35:L35"/>
    <mergeCell ref="E36:L36"/>
    <mergeCell ref="E25:M25"/>
    <mergeCell ref="D28:L28"/>
    <mergeCell ref="E29:L29"/>
  </mergeCells>
  <hyperlinks>
    <hyperlink ref="D61:K61" r:id="rId1" display="Carbon Offsets Gold Standard" xr:uid="{F41CC4A7-BEC4-4F27-B9A6-59F6AD6A21E9}"/>
    <hyperlink ref="D62" r:id="rId2" display="https://ghgprotocol.org/scope_2_guidance?utm_source=Scope%202%20Guidance&amp;utm_medium=tool-highlights&amp;utm_campaign=SMECH" xr:uid="{37905081-DADC-4902-83CD-413B04FBFD7F}"/>
    <hyperlink ref="D63" r:id="rId3" display="https://ghgprotocol.org/scope-3-technical-calculation-guidance" xr:uid="{32AD09F0-2F43-4B74-9895-5D0F0DB20345}"/>
    <hyperlink ref="D64" r:id="rId4" display="https://ghgprotocol.org/calculation-tools" xr:uid="{B02C1E9A-E0D2-4569-B42D-6710F0B361A6}"/>
    <hyperlink ref="D65" r:id="rId5" display="https://cdn.cdp.net/cdp-production/cms/guidance_docs/pdfs/000/002/852/original/SME-Climate-Framework.pdf?1637746697" xr:uid="{E2BC2150-5662-4B9E-9EEF-CD2A8D088260}"/>
    <hyperlink ref="D66" r:id="rId6" display="https://www.greenstoneplus.com/scope-3-reporting" xr:uid="{D5231F75-E7E1-4C7F-81A2-856AED8A84C6}"/>
    <hyperlink ref="D67" r:id="rId7" display="https://ghgprotocol.org/scope-3-evaluator" xr:uid="{866129A0-FAA4-4322-AEB2-F58250C6EF61}"/>
    <hyperlink ref="D68" r:id="rId8" display="https://quantis-suite.com/Scope-3-Evaluator/" xr:uid="{79842253-B337-4CB4-9756-39DCD067CA41}"/>
    <hyperlink ref="D69" r:id="rId9" display="https://climatehero.me/?utm_source=ClimateHero%20carbon%20calculator&amp;utm_medium=tool-highlights&amp;utm_campaign=SMECH" xr:uid="{4020517B-0E42-4476-8FBD-1C242A2AFEA7}"/>
    <hyperlink ref="D70" r:id="rId10" display="https://www.epa.gov/energy/greenhouse-gas-equivalencies-calculator" xr:uid="{BDE12231-FC8B-440D-BB06-AF68076075E1}"/>
    <hyperlink ref="D71" r:id="rId11" display="https://www.energystar.gov/buildings/benchmark" xr:uid="{B0C70245-55C8-4A68-82A7-480D917C4287}"/>
  </hyperlinks>
  <pageMargins left="0.7" right="0.7" top="0.75" bottom="0.75" header="0.3" footer="0.3"/>
  <pageSetup orientation="landscape" r:id="rId12"/>
  <drawing r:id="rId13"/>
  <legacyDrawing r:id="rId14"/>
  <picture r:id="rId15"/>
  <mc:AlternateContent xmlns:mc="http://schemas.openxmlformats.org/markup-compatibility/2006">
    <mc:Choice Requires="x14">
      <controls>
        <mc:AlternateContent xmlns:mc="http://schemas.openxmlformats.org/markup-compatibility/2006">
          <mc:Choice Requires="x14">
            <control shapeId="29697" r:id="rId16" name="Check Box 1">
              <controlPr defaultSize="0" autoFill="0" autoLine="0" autoPict="0">
                <anchor moveWithCells="1">
                  <from>
                    <xdr:col>3</xdr:col>
                    <xdr:colOff>266700</xdr:colOff>
                    <xdr:row>5</xdr:row>
                    <xdr:rowOff>213360</xdr:rowOff>
                  </from>
                  <to>
                    <xdr:col>3</xdr:col>
                    <xdr:colOff>480060</xdr:colOff>
                    <xdr:row>5</xdr:row>
                    <xdr:rowOff>441960</xdr:rowOff>
                  </to>
                </anchor>
              </controlPr>
            </control>
          </mc:Choice>
        </mc:AlternateContent>
        <mc:AlternateContent xmlns:mc="http://schemas.openxmlformats.org/markup-compatibility/2006">
          <mc:Choice Requires="x14">
            <control shapeId="29698" r:id="rId17" name="Check Box 2">
              <controlPr defaultSize="0" autoFill="0" autoLine="0" autoPict="0">
                <anchor moveWithCells="1">
                  <from>
                    <xdr:col>3</xdr:col>
                    <xdr:colOff>251460</xdr:colOff>
                    <xdr:row>10</xdr:row>
                    <xdr:rowOff>213360</xdr:rowOff>
                  </from>
                  <to>
                    <xdr:col>3</xdr:col>
                    <xdr:colOff>495300</xdr:colOff>
                    <xdr:row>10</xdr:row>
                    <xdr:rowOff>441960</xdr:rowOff>
                  </to>
                </anchor>
              </controlPr>
            </control>
          </mc:Choice>
        </mc:AlternateContent>
        <mc:AlternateContent xmlns:mc="http://schemas.openxmlformats.org/markup-compatibility/2006">
          <mc:Choice Requires="x14">
            <control shapeId="29699" r:id="rId18" name="Check Box 3">
              <controlPr defaultSize="0" autoFill="0" autoLine="0" autoPict="0">
                <anchor moveWithCells="1">
                  <from>
                    <xdr:col>3</xdr:col>
                    <xdr:colOff>251460</xdr:colOff>
                    <xdr:row>11</xdr:row>
                    <xdr:rowOff>76200</xdr:rowOff>
                  </from>
                  <to>
                    <xdr:col>3</xdr:col>
                    <xdr:colOff>495300</xdr:colOff>
                    <xdr:row>11</xdr:row>
                    <xdr:rowOff>304800</xdr:rowOff>
                  </to>
                </anchor>
              </controlPr>
            </control>
          </mc:Choice>
        </mc:AlternateContent>
        <mc:AlternateContent xmlns:mc="http://schemas.openxmlformats.org/markup-compatibility/2006">
          <mc:Choice Requires="x14">
            <control shapeId="29700" r:id="rId19" name="Check Box 4">
              <controlPr defaultSize="0" autoFill="0" autoLine="0" autoPict="0">
                <anchor moveWithCells="1">
                  <from>
                    <xdr:col>3</xdr:col>
                    <xdr:colOff>251460</xdr:colOff>
                    <xdr:row>12</xdr:row>
                    <xdr:rowOff>175260</xdr:rowOff>
                  </from>
                  <to>
                    <xdr:col>3</xdr:col>
                    <xdr:colOff>495300</xdr:colOff>
                    <xdr:row>12</xdr:row>
                    <xdr:rowOff>403860</xdr:rowOff>
                  </to>
                </anchor>
              </controlPr>
            </control>
          </mc:Choice>
        </mc:AlternateContent>
        <mc:AlternateContent xmlns:mc="http://schemas.openxmlformats.org/markup-compatibility/2006">
          <mc:Choice Requires="x14">
            <control shapeId="29701" r:id="rId20" name="Check Box 5">
              <controlPr defaultSize="0" autoFill="0" autoLine="0" autoPict="0">
                <anchor moveWithCells="1">
                  <from>
                    <xdr:col>3</xdr:col>
                    <xdr:colOff>259080</xdr:colOff>
                    <xdr:row>6</xdr:row>
                    <xdr:rowOff>60960</xdr:rowOff>
                  </from>
                  <to>
                    <xdr:col>3</xdr:col>
                    <xdr:colOff>480060</xdr:colOff>
                    <xdr:row>6</xdr:row>
                    <xdr:rowOff>289560</xdr:rowOff>
                  </to>
                </anchor>
              </controlPr>
            </control>
          </mc:Choice>
        </mc:AlternateContent>
        <mc:AlternateContent xmlns:mc="http://schemas.openxmlformats.org/markup-compatibility/2006">
          <mc:Choice Requires="x14">
            <control shapeId="29702" r:id="rId21" name="Check Box 6">
              <controlPr defaultSize="0" autoFill="0" autoLine="0" autoPict="0">
                <anchor moveWithCells="1">
                  <from>
                    <xdr:col>3</xdr:col>
                    <xdr:colOff>266700</xdr:colOff>
                    <xdr:row>16</xdr:row>
                    <xdr:rowOff>213360</xdr:rowOff>
                  </from>
                  <to>
                    <xdr:col>3</xdr:col>
                    <xdr:colOff>480060</xdr:colOff>
                    <xdr:row>16</xdr:row>
                    <xdr:rowOff>441960</xdr:rowOff>
                  </to>
                </anchor>
              </controlPr>
            </control>
          </mc:Choice>
        </mc:AlternateContent>
        <mc:AlternateContent xmlns:mc="http://schemas.openxmlformats.org/markup-compatibility/2006">
          <mc:Choice Requires="x14">
            <control shapeId="29703" r:id="rId22" name="Check Box 7">
              <controlPr defaultSize="0" autoFill="0" autoLine="0" autoPict="0">
                <anchor moveWithCells="1">
                  <from>
                    <xdr:col>3</xdr:col>
                    <xdr:colOff>251460</xdr:colOff>
                    <xdr:row>21</xdr:row>
                    <xdr:rowOff>213360</xdr:rowOff>
                  </from>
                  <to>
                    <xdr:col>3</xdr:col>
                    <xdr:colOff>495300</xdr:colOff>
                    <xdr:row>21</xdr:row>
                    <xdr:rowOff>441960</xdr:rowOff>
                  </to>
                </anchor>
              </controlPr>
            </control>
          </mc:Choice>
        </mc:AlternateContent>
        <mc:AlternateContent xmlns:mc="http://schemas.openxmlformats.org/markup-compatibility/2006">
          <mc:Choice Requires="x14">
            <control shapeId="29704" r:id="rId23" name="Check Box 8">
              <controlPr defaultSize="0" autoFill="0" autoLine="0" autoPict="0">
                <anchor moveWithCells="1">
                  <from>
                    <xdr:col>3</xdr:col>
                    <xdr:colOff>251460</xdr:colOff>
                    <xdr:row>22</xdr:row>
                    <xdr:rowOff>83820</xdr:rowOff>
                  </from>
                  <to>
                    <xdr:col>3</xdr:col>
                    <xdr:colOff>495300</xdr:colOff>
                    <xdr:row>22</xdr:row>
                    <xdr:rowOff>289560</xdr:rowOff>
                  </to>
                </anchor>
              </controlPr>
            </control>
          </mc:Choice>
        </mc:AlternateContent>
        <mc:AlternateContent xmlns:mc="http://schemas.openxmlformats.org/markup-compatibility/2006">
          <mc:Choice Requires="x14">
            <control shapeId="29705" r:id="rId24" name="Check Box 9">
              <controlPr defaultSize="0" autoFill="0" autoLine="0" autoPict="0">
                <anchor moveWithCells="1">
                  <from>
                    <xdr:col>3</xdr:col>
                    <xdr:colOff>251460</xdr:colOff>
                    <xdr:row>23</xdr:row>
                    <xdr:rowOff>175260</xdr:rowOff>
                  </from>
                  <to>
                    <xdr:col>3</xdr:col>
                    <xdr:colOff>495300</xdr:colOff>
                    <xdr:row>23</xdr:row>
                    <xdr:rowOff>403860</xdr:rowOff>
                  </to>
                </anchor>
              </controlPr>
            </control>
          </mc:Choice>
        </mc:AlternateContent>
        <mc:AlternateContent xmlns:mc="http://schemas.openxmlformats.org/markup-compatibility/2006">
          <mc:Choice Requires="x14">
            <control shapeId="29706" r:id="rId25" name="Check Box 10">
              <controlPr defaultSize="0" autoFill="0" autoLine="0" autoPict="0">
                <anchor moveWithCells="1">
                  <from>
                    <xdr:col>3</xdr:col>
                    <xdr:colOff>266700</xdr:colOff>
                    <xdr:row>17</xdr:row>
                    <xdr:rowOff>60960</xdr:rowOff>
                  </from>
                  <to>
                    <xdr:col>3</xdr:col>
                    <xdr:colOff>480060</xdr:colOff>
                    <xdr:row>17</xdr:row>
                    <xdr:rowOff>289560</xdr:rowOff>
                  </to>
                </anchor>
              </controlPr>
            </control>
          </mc:Choice>
        </mc:AlternateContent>
        <mc:AlternateContent xmlns:mc="http://schemas.openxmlformats.org/markup-compatibility/2006">
          <mc:Choice Requires="x14">
            <control shapeId="29707" r:id="rId26" name="Check Box 11">
              <controlPr defaultSize="0" autoFill="0" autoLine="0" autoPict="0">
                <anchor moveWithCells="1">
                  <from>
                    <xdr:col>3</xdr:col>
                    <xdr:colOff>259080</xdr:colOff>
                    <xdr:row>28</xdr:row>
                    <xdr:rowOff>213360</xdr:rowOff>
                  </from>
                  <to>
                    <xdr:col>3</xdr:col>
                    <xdr:colOff>480060</xdr:colOff>
                    <xdr:row>28</xdr:row>
                    <xdr:rowOff>449580</xdr:rowOff>
                  </to>
                </anchor>
              </controlPr>
            </control>
          </mc:Choice>
        </mc:AlternateContent>
        <mc:AlternateContent xmlns:mc="http://schemas.openxmlformats.org/markup-compatibility/2006">
          <mc:Choice Requires="x14">
            <control shapeId="29708" r:id="rId27" name="Check Box 12">
              <controlPr defaultSize="0" autoFill="0" autoLine="0" autoPict="0">
                <anchor moveWithCells="1">
                  <from>
                    <xdr:col>3</xdr:col>
                    <xdr:colOff>251460</xdr:colOff>
                    <xdr:row>46</xdr:row>
                    <xdr:rowOff>68580</xdr:rowOff>
                  </from>
                  <to>
                    <xdr:col>3</xdr:col>
                    <xdr:colOff>495300</xdr:colOff>
                    <xdr:row>46</xdr:row>
                    <xdr:rowOff>289560</xdr:rowOff>
                  </to>
                </anchor>
              </controlPr>
            </control>
          </mc:Choice>
        </mc:AlternateContent>
        <mc:AlternateContent xmlns:mc="http://schemas.openxmlformats.org/markup-compatibility/2006">
          <mc:Choice Requires="x14">
            <control shapeId="29709" r:id="rId28" name="Check Box 13">
              <controlPr defaultSize="0" autoFill="0" autoLine="0" autoPict="0">
                <anchor moveWithCells="1">
                  <from>
                    <xdr:col>3</xdr:col>
                    <xdr:colOff>251460</xdr:colOff>
                    <xdr:row>53</xdr:row>
                    <xdr:rowOff>198120</xdr:rowOff>
                  </from>
                  <to>
                    <xdr:col>3</xdr:col>
                    <xdr:colOff>495300</xdr:colOff>
                    <xdr:row>53</xdr:row>
                    <xdr:rowOff>434340</xdr:rowOff>
                  </to>
                </anchor>
              </controlPr>
            </control>
          </mc:Choice>
        </mc:AlternateContent>
        <mc:AlternateContent xmlns:mc="http://schemas.openxmlformats.org/markup-compatibility/2006">
          <mc:Choice Requires="x14">
            <control shapeId="29710" r:id="rId29" name="Check Box 14">
              <controlPr defaultSize="0" autoFill="0" autoLine="0" autoPict="0">
                <anchor moveWithCells="1">
                  <from>
                    <xdr:col>3</xdr:col>
                    <xdr:colOff>259080</xdr:colOff>
                    <xdr:row>29</xdr:row>
                    <xdr:rowOff>182880</xdr:rowOff>
                  </from>
                  <to>
                    <xdr:col>3</xdr:col>
                    <xdr:colOff>487680</xdr:colOff>
                    <xdr:row>29</xdr:row>
                    <xdr:rowOff>426720</xdr:rowOff>
                  </to>
                </anchor>
              </controlPr>
            </control>
          </mc:Choice>
        </mc:AlternateContent>
        <mc:AlternateContent xmlns:mc="http://schemas.openxmlformats.org/markup-compatibility/2006">
          <mc:Choice Requires="x14">
            <control shapeId="29711" r:id="rId30" name="Check Box 15">
              <controlPr defaultSize="0" autoFill="0" autoLine="0" autoPict="0">
                <anchor moveWithCells="1">
                  <from>
                    <xdr:col>3</xdr:col>
                    <xdr:colOff>228600</xdr:colOff>
                    <xdr:row>55</xdr:row>
                    <xdr:rowOff>213360</xdr:rowOff>
                  </from>
                  <to>
                    <xdr:col>3</xdr:col>
                    <xdr:colOff>464820</xdr:colOff>
                    <xdr:row>55</xdr:row>
                    <xdr:rowOff>426720</xdr:rowOff>
                  </to>
                </anchor>
              </controlPr>
            </control>
          </mc:Choice>
        </mc:AlternateContent>
        <mc:AlternateContent xmlns:mc="http://schemas.openxmlformats.org/markup-compatibility/2006">
          <mc:Choice Requires="x14">
            <control shapeId="29712" r:id="rId31" name="Check Box 16">
              <controlPr defaultSize="0" autoFill="0" autoLine="0" autoPict="0">
                <anchor moveWithCells="1">
                  <from>
                    <xdr:col>3</xdr:col>
                    <xdr:colOff>251460</xdr:colOff>
                    <xdr:row>54</xdr:row>
                    <xdr:rowOff>68580</xdr:rowOff>
                  </from>
                  <to>
                    <xdr:col>3</xdr:col>
                    <xdr:colOff>480060</xdr:colOff>
                    <xdr:row>54</xdr:row>
                    <xdr:rowOff>297180</xdr:rowOff>
                  </to>
                </anchor>
              </controlPr>
            </control>
          </mc:Choice>
        </mc:AlternateContent>
        <mc:AlternateContent xmlns:mc="http://schemas.openxmlformats.org/markup-compatibility/2006">
          <mc:Choice Requires="x14">
            <control shapeId="29713" r:id="rId32" name="Check Box 17">
              <controlPr defaultSize="0" autoFill="0" autoLine="0" autoPict="0">
                <anchor moveWithCells="1">
                  <from>
                    <xdr:col>3</xdr:col>
                    <xdr:colOff>251460</xdr:colOff>
                    <xdr:row>46</xdr:row>
                    <xdr:rowOff>53340</xdr:rowOff>
                  </from>
                  <to>
                    <xdr:col>3</xdr:col>
                    <xdr:colOff>495300</xdr:colOff>
                    <xdr:row>46</xdr:row>
                    <xdr:rowOff>266700</xdr:rowOff>
                  </to>
                </anchor>
              </controlPr>
            </control>
          </mc:Choice>
        </mc:AlternateContent>
        <mc:AlternateContent xmlns:mc="http://schemas.openxmlformats.org/markup-compatibility/2006">
          <mc:Choice Requires="x14">
            <control shapeId="29714" r:id="rId33" name="Check Box 18">
              <controlPr defaultSize="0" autoFill="0" autoLine="0" autoPict="0">
                <anchor moveWithCells="1">
                  <from>
                    <xdr:col>3</xdr:col>
                    <xdr:colOff>259080</xdr:colOff>
                    <xdr:row>54</xdr:row>
                    <xdr:rowOff>53340</xdr:rowOff>
                  </from>
                  <to>
                    <xdr:col>3</xdr:col>
                    <xdr:colOff>487680</xdr:colOff>
                    <xdr:row>54</xdr:row>
                    <xdr:rowOff>281940</xdr:rowOff>
                  </to>
                </anchor>
              </controlPr>
            </control>
          </mc:Choice>
        </mc:AlternateContent>
        <mc:AlternateContent xmlns:mc="http://schemas.openxmlformats.org/markup-compatibility/2006">
          <mc:Choice Requires="x14">
            <control shapeId="29766" r:id="rId34" name="Check Box 70">
              <controlPr defaultSize="0" autoFill="0" autoLine="0" autoPict="0">
                <anchor moveWithCells="1">
                  <from>
                    <xdr:col>13</xdr:col>
                    <xdr:colOff>266700</xdr:colOff>
                    <xdr:row>30</xdr:row>
                    <xdr:rowOff>22860</xdr:rowOff>
                  </from>
                  <to>
                    <xdr:col>13</xdr:col>
                    <xdr:colOff>495300</xdr:colOff>
                    <xdr:row>30</xdr:row>
                    <xdr:rowOff>289560</xdr:rowOff>
                  </to>
                </anchor>
              </controlPr>
            </control>
          </mc:Choice>
        </mc:AlternateContent>
        <mc:AlternateContent xmlns:mc="http://schemas.openxmlformats.org/markup-compatibility/2006">
          <mc:Choice Requires="x14">
            <control shapeId="29767" r:id="rId35" name="Check Box 71">
              <controlPr defaultSize="0" autoFill="0" autoLine="0" autoPict="0">
                <anchor moveWithCells="1">
                  <from>
                    <xdr:col>13</xdr:col>
                    <xdr:colOff>266700</xdr:colOff>
                    <xdr:row>31</xdr:row>
                    <xdr:rowOff>45720</xdr:rowOff>
                  </from>
                  <to>
                    <xdr:col>13</xdr:col>
                    <xdr:colOff>495300</xdr:colOff>
                    <xdr:row>31</xdr:row>
                    <xdr:rowOff>289560</xdr:rowOff>
                  </to>
                </anchor>
              </controlPr>
            </control>
          </mc:Choice>
        </mc:AlternateContent>
        <mc:AlternateContent xmlns:mc="http://schemas.openxmlformats.org/markup-compatibility/2006">
          <mc:Choice Requires="x14">
            <control shapeId="29768" r:id="rId36" name="Check Box 72">
              <controlPr defaultSize="0" autoFill="0" autoLine="0" autoPict="0">
                <anchor moveWithCells="1">
                  <from>
                    <xdr:col>13</xdr:col>
                    <xdr:colOff>266700</xdr:colOff>
                    <xdr:row>32</xdr:row>
                    <xdr:rowOff>45720</xdr:rowOff>
                  </from>
                  <to>
                    <xdr:col>13</xdr:col>
                    <xdr:colOff>495300</xdr:colOff>
                    <xdr:row>32</xdr:row>
                    <xdr:rowOff>289560</xdr:rowOff>
                  </to>
                </anchor>
              </controlPr>
            </control>
          </mc:Choice>
        </mc:AlternateContent>
        <mc:AlternateContent xmlns:mc="http://schemas.openxmlformats.org/markup-compatibility/2006">
          <mc:Choice Requires="x14">
            <control shapeId="29769" r:id="rId37" name="Check Box 73">
              <controlPr defaultSize="0" autoFill="0" autoLine="0" autoPict="0">
                <anchor moveWithCells="1">
                  <from>
                    <xdr:col>13</xdr:col>
                    <xdr:colOff>266700</xdr:colOff>
                    <xdr:row>33</xdr:row>
                    <xdr:rowOff>45720</xdr:rowOff>
                  </from>
                  <to>
                    <xdr:col>13</xdr:col>
                    <xdr:colOff>495300</xdr:colOff>
                    <xdr:row>33</xdr:row>
                    <xdr:rowOff>289560</xdr:rowOff>
                  </to>
                </anchor>
              </controlPr>
            </control>
          </mc:Choice>
        </mc:AlternateContent>
        <mc:AlternateContent xmlns:mc="http://schemas.openxmlformats.org/markup-compatibility/2006">
          <mc:Choice Requires="x14">
            <control shapeId="29770" r:id="rId38" name="Check Box 74">
              <controlPr defaultSize="0" autoFill="0" autoLine="0" autoPict="0">
                <anchor moveWithCells="1">
                  <from>
                    <xdr:col>13</xdr:col>
                    <xdr:colOff>266700</xdr:colOff>
                    <xdr:row>34</xdr:row>
                    <xdr:rowOff>45720</xdr:rowOff>
                  </from>
                  <to>
                    <xdr:col>13</xdr:col>
                    <xdr:colOff>495300</xdr:colOff>
                    <xdr:row>34</xdr:row>
                    <xdr:rowOff>289560</xdr:rowOff>
                  </to>
                </anchor>
              </controlPr>
            </control>
          </mc:Choice>
        </mc:AlternateContent>
        <mc:AlternateContent xmlns:mc="http://schemas.openxmlformats.org/markup-compatibility/2006">
          <mc:Choice Requires="x14">
            <control shapeId="29771" r:id="rId39" name="Check Box 75">
              <controlPr defaultSize="0" autoFill="0" autoLine="0" autoPict="0">
                <anchor moveWithCells="1">
                  <from>
                    <xdr:col>13</xdr:col>
                    <xdr:colOff>266700</xdr:colOff>
                    <xdr:row>35</xdr:row>
                    <xdr:rowOff>45720</xdr:rowOff>
                  </from>
                  <to>
                    <xdr:col>13</xdr:col>
                    <xdr:colOff>495300</xdr:colOff>
                    <xdr:row>35</xdr:row>
                    <xdr:rowOff>289560</xdr:rowOff>
                  </to>
                </anchor>
              </controlPr>
            </control>
          </mc:Choice>
        </mc:AlternateContent>
        <mc:AlternateContent xmlns:mc="http://schemas.openxmlformats.org/markup-compatibility/2006">
          <mc:Choice Requires="x14">
            <control shapeId="29772" r:id="rId40" name="Check Box 76">
              <controlPr defaultSize="0" autoFill="0" autoLine="0" autoPict="0">
                <anchor moveWithCells="1">
                  <from>
                    <xdr:col>13</xdr:col>
                    <xdr:colOff>266700</xdr:colOff>
                    <xdr:row>36</xdr:row>
                    <xdr:rowOff>45720</xdr:rowOff>
                  </from>
                  <to>
                    <xdr:col>13</xdr:col>
                    <xdr:colOff>495300</xdr:colOff>
                    <xdr:row>36</xdr:row>
                    <xdr:rowOff>289560</xdr:rowOff>
                  </to>
                </anchor>
              </controlPr>
            </control>
          </mc:Choice>
        </mc:AlternateContent>
        <mc:AlternateContent xmlns:mc="http://schemas.openxmlformats.org/markup-compatibility/2006">
          <mc:Choice Requires="x14">
            <control shapeId="29773" r:id="rId41" name="Check Box 77">
              <controlPr defaultSize="0" autoFill="0" autoLine="0" autoPict="0">
                <anchor moveWithCells="1">
                  <from>
                    <xdr:col>13</xdr:col>
                    <xdr:colOff>266700</xdr:colOff>
                    <xdr:row>37</xdr:row>
                    <xdr:rowOff>45720</xdr:rowOff>
                  </from>
                  <to>
                    <xdr:col>13</xdr:col>
                    <xdr:colOff>495300</xdr:colOff>
                    <xdr:row>37</xdr:row>
                    <xdr:rowOff>289560</xdr:rowOff>
                  </to>
                </anchor>
              </controlPr>
            </control>
          </mc:Choice>
        </mc:AlternateContent>
        <mc:AlternateContent xmlns:mc="http://schemas.openxmlformats.org/markup-compatibility/2006">
          <mc:Choice Requires="x14">
            <control shapeId="29774" r:id="rId42" name="Check Box 78">
              <controlPr defaultSize="0" autoFill="0" autoLine="0" autoPict="0">
                <anchor moveWithCells="1">
                  <from>
                    <xdr:col>13</xdr:col>
                    <xdr:colOff>266700</xdr:colOff>
                    <xdr:row>38</xdr:row>
                    <xdr:rowOff>45720</xdr:rowOff>
                  </from>
                  <to>
                    <xdr:col>13</xdr:col>
                    <xdr:colOff>495300</xdr:colOff>
                    <xdr:row>38</xdr:row>
                    <xdr:rowOff>289560</xdr:rowOff>
                  </to>
                </anchor>
              </controlPr>
            </control>
          </mc:Choice>
        </mc:AlternateContent>
        <mc:AlternateContent xmlns:mc="http://schemas.openxmlformats.org/markup-compatibility/2006">
          <mc:Choice Requires="x14">
            <control shapeId="29775" r:id="rId43" name="Check Box 79">
              <controlPr defaultSize="0" autoFill="0" autoLine="0" autoPict="0">
                <anchor moveWithCells="1">
                  <from>
                    <xdr:col>13</xdr:col>
                    <xdr:colOff>266700</xdr:colOff>
                    <xdr:row>39</xdr:row>
                    <xdr:rowOff>45720</xdr:rowOff>
                  </from>
                  <to>
                    <xdr:col>13</xdr:col>
                    <xdr:colOff>495300</xdr:colOff>
                    <xdr:row>39</xdr:row>
                    <xdr:rowOff>289560</xdr:rowOff>
                  </to>
                </anchor>
              </controlPr>
            </control>
          </mc:Choice>
        </mc:AlternateContent>
        <mc:AlternateContent xmlns:mc="http://schemas.openxmlformats.org/markup-compatibility/2006">
          <mc:Choice Requires="x14">
            <control shapeId="29776" r:id="rId44" name="Check Box 80">
              <controlPr defaultSize="0" autoFill="0" autoLine="0" autoPict="0">
                <anchor moveWithCells="1">
                  <from>
                    <xdr:col>13</xdr:col>
                    <xdr:colOff>266700</xdr:colOff>
                    <xdr:row>40</xdr:row>
                    <xdr:rowOff>45720</xdr:rowOff>
                  </from>
                  <to>
                    <xdr:col>13</xdr:col>
                    <xdr:colOff>495300</xdr:colOff>
                    <xdr:row>40</xdr:row>
                    <xdr:rowOff>289560</xdr:rowOff>
                  </to>
                </anchor>
              </controlPr>
            </control>
          </mc:Choice>
        </mc:AlternateContent>
        <mc:AlternateContent xmlns:mc="http://schemas.openxmlformats.org/markup-compatibility/2006">
          <mc:Choice Requires="x14">
            <control shapeId="29777" r:id="rId45" name="Check Box 81">
              <controlPr defaultSize="0" autoFill="0" autoLine="0" autoPict="0">
                <anchor moveWithCells="1">
                  <from>
                    <xdr:col>13</xdr:col>
                    <xdr:colOff>266700</xdr:colOff>
                    <xdr:row>41</xdr:row>
                    <xdr:rowOff>45720</xdr:rowOff>
                  </from>
                  <to>
                    <xdr:col>13</xdr:col>
                    <xdr:colOff>495300</xdr:colOff>
                    <xdr:row>41</xdr:row>
                    <xdr:rowOff>289560</xdr:rowOff>
                  </to>
                </anchor>
              </controlPr>
            </control>
          </mc:Choice>
        </mc:AlternateContent>
        <mc:AlternateContent xmlns:mc="http://schemas.openxmlformats.org/markup-compatibility/2006">
          <mc:Choice Requires="x14">
            <control shapeId="29778" r:id="rId46" name="Check Box 82">
              <controlPr defaultSize="0" autoFill="0" autoLine="0" autoPict="0">
                <anchor moveWithCells="1">
                  <from>
                    <xdr:col>13</xdr:col>
                    <xdr:colOff>266700</xdr:colOff>
                    <xdr:row>42</xdr:row>
                    <xdr:rowOff>45720</xdr:rowOff>
                  </from>
                  <to>
                    <xdr:col>13</xdr:col>
                    <xdr:colOff>495300</xdr:colOff>
                    <xdr:row>42</xdr:row>
                    <xdr:rowOff>289560</xdr:rowOff>
                  </to>
                </anchor>
              </controlPr>
            </control>
          </mc:Choice>
        </mc:AlternateContent>
        <mc:AlternateContent xmlns:mc="http://schemas.openxmlformats.org/markup-compatibility/2006">
          <mc:Choice Requires="x14">
            <control shapeId="29779" r:id="rId47" name="Check Box 83">
              <controlPr defaultSize="0" autoFill="0" autoLine="0" autoPict="0">
                <anchor moveWithCells="1">
                  <from>
                    <xdr:col>13</xdr:col>
                    <xdr:colOff>266700</xdr:colOff>
                    <xdr:row>43</xdr:row>
                    <xdr:rowOff>45720</xdr:rowOff>
                  </from>
                  <to>
                    <xdr:col>13</xdr:col>
                    <xdr:colOff>495300</xdr:colOff>
                    <xdr:row>43</xdr:row>
                    <xdr:rowOff>289560</xdr:rowOff>
                  </to>
                </anchor>
              </controlPr>
            </control>
          </mc:Choice>
        </mc:AlternateContent>
        <mc:AlternateContent xmlns:mc="http://schemas.openxmlformats.org/markup-compatibility/2006">
          <mc:Choice Requires="x14">
            <control shapeId="29780" r:id="rId48" name="Check Box 84">
              <controlPr defaultSize="0" autoFill="0" autoLine="0" autoPict="0">
                <anchor moveWithCells="1">
                  <from>
                    <xdr:col>13</xdr:col>
                    <xdr:colOff>274320</xdr:colOff>
                    <xdr:row>44</xdr:row>
                    <xdr:rowOff>53340</xdr:rowOff>
                  </from>
                  <to>
                    <xdr:col>13</xdr:col>
                    <xdr:colOff>495300</xdr:colOff>
                    <xdr:row>44</xdr:row>
                    <xdr:rowOff>289560</xdr:rowOff>
                  </to>
                </anchor>
              </controlPr>
            </control>
          </mc:Choice>
        </mc:AlternateContent>
        <mc:AlternateContent xmlns:mc="http://schemas.openxmlformats.org/markup-compatibility/2006">
          <mc:Choice Requires="x14">
            <control shapeId="29784" r:id="rId49" name="Check Box 88">
              <controlPr defaultSize="0" autoFill="0" autoLine="0" autoPict="0">
                <anchor moveWithCells="1">
                  <from>
                    <xdr:col>3</xdr:col>
                    <xdr:colOff>251460</xdr:colOff>
                    <xdr:row>49</xdr:row>
                    <xdr:rowOff>0</xdr:rowOff>
                  </from>
                  <to>
                    <xdr:col>3</xdr:col>
                    <xdr:colOff>502920</xdr:colOff>
                    <xdr:row>49</xdr:row>
                    <xdr:rowOff>228600</xdr:rowOff>
                  </to>
                </anchor>
              </controlPr>
            </control>
          </mc:Choice>
        </mc:AlternateContent>
        <mc:AlternateContent xmlns:mc="http://schemas.openxmlformats.org/markup-compatibility/2006">
          <mc:Choice Requires="x14">
            <control shapeId="29785" r:id="rId50" name="Check Box 89">
              <controlPr defaultSize="0" autoFill="0" autoLine="0" autoPict="0">
                <anchor moveWithCells="1">
                  <from>
                    <xdr:col>3</xdr:col>
                    <xdr:colOff>251460</xdr:colOff>
                    <xdr:row>49</xdr:row>
                    <xdr:rowOff>0</xdr:rowOff>
                  </from>
                  <to>
                    <xdr:col>3</xdr:col>
                    <xdr:colOff>502920</xdr:colOff>
                    <xdr:row>49</xdr:row>
                    <xdr:rowOff>220980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3"/>
  <sheetViews>
    <sheetView workbookViewId="0"/>
  </sheetViews>
  <sheetFormatPr defaultRowHeight="14.4" x14ac:dyDescent="0.3"/>
  <sheetData>
    <row r="1" spans="1:5" x14ac:dyDescent="0.3">
      <c r="A1" t="s">
        <v>11</v>
      </c>
      <c r="C1" t="s">
        <v>344</v>
      </c>
      <c r="D1" t="s">
        <v>295</v>
      </c>
      <c r="E1" t="s">
        <v>294</v>
      </c>
    </row>
    <row r="2" spans="1:5" x14ac:dyDescent="0.3">
      <c r="A2" t="s">
        <v>12</v>
      </c>
      <c r="C2" t="s">
        <v>345</v>
      </c>
    </row>
    <row r="3" spans="1:5" x14ac:dyDescent="0.3">
      <c r="A3" t="s">
        <v>13</v>
      </c>
      <c r="B3" t="s">
        <v>18</v>
      </c>
      <c r="C3" t="s">
        <v>346</v>
      </c>
    </row>
    <row r="4" spans="1:5" x14ac:dyDescent="0.3">
      <c r="A4" t="s">
        <v>14</v>
      </c>
      <c r="B4" t="s">
        <v>17</v>
      </c>
      <c r="C4" t="s">
        <v>347</v>
      </c>
    </row>
    <row r="5" spans="1:5" x14ac:dyDescent="0.3">
      <c r="A5" t="s">
        <v>15</v>
      </c>
      <c r="B5" t="s">
        <v>16</v>
      </c>
      <c r="C5" t="s">
        <v>348</v>
      </c>
    </row>
    <row r="6" spans="1:5" x14ac:dyDescent="0.3">
      <c r="A6" t="s">
        <v>19</v>
      </c>
      <c r="B6" t="s">
        <v>20</v>
      </c>
      <c r="C6" t="s">
        <v>349</v>
      </c>
    </row>
    <row r="7" spans="1:5" x14ac:dyDescent="0.3">
      <c r="A7" t="s">
        <v>21</v>
      </c>
      <c r="B7" t="s">
        <v>22</v>
      </c>
      <c r="C7" t="s">
        <v>350</v>
      </c>
    </row>
    <row r="8" spans="1:5" x14ac:dyDescent="0.3">
      <c r="A8" t="s">
        <v>23</v>
      </c>
      <c r="B8" t="s">
        <v>24</v>
      </c>
      <c r="C8" t="s">
        <v>351</v>
      </c>
    </row>
    <row r="9" spans="1:5" x14ac:dyDescent="0.3">
      <c r="A9" t="s">
        <v>25</v>
      </c>
      <c r="B9" t="s">
        <v>26</v>
      </c>
      <c r="C9" t="s">
        <v>352</v>
      </c>
    </row>
    <row r="10" spans="1:5" x14ac:dyDescent="0.3">
      <c r="A10" t="s">
        <v>27</v>
      </c>
      <c r="B10" t="s">
        <v>28</v>
      </c>
      <c r="C10" t="s">
        <v>353</v>
      </c>
    </row>
    <row r="11" spans="1:5" x14ac:dyDescent="0.3">
      <c r="A11" t="s">
        <v>29</v>
      </c>
      <c r="B11" t="s">
        <v>30</v>
      </c>
    </row>
    <row r="12" spans="1:5" x14ac:dyDescent="0.3">
      <c r="A12" t="s">
        <v>31</v>
      </c>
      <c r="B12" t="s">
        <v>32</v>
      </c>
    </row>
    <row r="13" spans="1:5" x14ac:dyDescent="0.3">
      <c r="A13" t="s">
        <v>33</v>
      </c>
      <c r="B13" t="s">
        <v>34</v>
      </c>
    </row>
    <row r="14" spans="1:5" x14ac:dyDescent="0.3">
      <c r="A14" t="s">
        <v>35</v>
      </c>
      <c r="B14" t="s">
        <v>36</v>
      </c>
    </row>
    <row r="15" spans="1:5" x14ac:dyDescent="0.3">
      <c r="A15" t="s">
        <v>37</v>
      </c>
      <c r="B15" t="s">
        <v>38</v>
      </c>
    </row>
    <row r="16" spans="1:5" x14ac:dyDescent="0.3">
      <c r="A16" t="s">
        <v>39</v>
      </c>
      <c r="B16" t="s">
        <v>40</v>
      </c>
    </row>
    <row r="17" spans="1:2" x14ac:dyDescent="0.3">
      <c r="A17" t="s">
        <v>41</v>
      </c>
      <c r="B17" t="s">
        <v>42</v>
      </c>
    </row>
    <row r="18" spans="1:2" x14ac:dyDescent="0.3">
      <c r="A18" t="s">
        <v>43</v>
      </c>
      <c r="B18" t="s">
        <v>44</v>
      </c>
    </row>
    <row r="19" spans="1:2" x14ac:dyDescent="0.3">
      <c r="A19" t="s">
        <v>45</v>
      </c>
      <c r="B19" t="s">
        <v>46</v>
      </c>
    </row>
    <row r="20" spans="1:2" x14ac:dyDescent="0.3">
      <c r="A20" t="s">
        <v>47</v>
      </c>
      <c r="B20" t="s">
        <v>48</v>
      </c>
    </row>
    <row r="21" spans="1:2" x14ac:dyDescent="0.3">
      <c r="A21" t="s">
        <v>49</v>
      </c>
      <c r="B21" t="s">
        <v>50</v>
      </c>
    </row>
    <row r="22" spans="1:2" x14ac:dyDescent="0.3">
      <c r="A22" t="s">
        <v>51</v>
      </c>
      <c r="B22" t="s">
        <v>52</v>
      </c>
    </row>
    <row r="23" spans="1:2" x14ac:dyDescent="0.3">
      <c r="A23" t="s">
        <v>53</v>
      </c>
      <c r="B23" t="s">
        <v>54</v>
      </c>
    </row>
    <row r="24" spans="1:2" x14ac:dyDescent="0.3">
      <c r="A24" t="s">
        <v>55</v>
      </c>
      <c r="B24" t="s">
        <v>56</v>
      </c>
    </row>
    <row r="25" spans="1:2" x14ac:dyDescent="0.3">
      <c r="A25" t="s">
        <v>57</v>
      </c>
      <c r="B25" t="s">
        <v>58</v>
      </c>
    </row>
    <row r="26" spans="1:2" x14ac:dyDescent="0.3">
      <c r="A26" t="s">
        <v>59</v>
      </c>
      <c r="B26" t="s">
        <v>60</v>
      </c>
    </row>
    <row r="27" spans="1:2" x14ac:dyDescent="0.3">
      <c r="A27" t="s">
        <v>61</v>
      </c>
      <c r="B27" t="s">
        <v>62</v>
      </c>
    </row>
    <row r="28" spans="1:2" x14ac:dyDescent="0.3">
      <c r="A28" t="s">
        <v>63</v>
      </c>
      <c r="B28" t="s">
        <v>64</v>
      </c>
    </row>
    <row r="29" spans="1:2" x14ac:dyDescent="0.3">
      <c r="A29" t="s">
        <v>65</v>
      </c>
      <c r="B29" t="s">
        <v>66</v>
      </c>
    </row>
    <row r="30" spans="1:2" x14ac:dyDescent="0.3">
      <c r="A30" t="s">
        <v>67</v>
      </c>
      <c r="B30" t="s">
        <v>68</v>
      </c>
    </row>
    <row r="31" spans="1:2" x14ac:dyDescent="0.3">
      <c r="A31" t="s">
        <v>69</v>
      </c>
      <c r="B31" t="s">
        <v>70</v>
      </c>
    </row>
    <row r="32" spans="1:2" x14ac:dyDescent="0.3">
      <c r="A32" t="s">
        <v>71</v>
      </c>
      <c r="B32" t="s">
        <v>72</v>
      </c>
    </row>
    <row r="33" spans="1:2" x14ac:dyDescent="0.3">
      <c r="A33" t="s">
        <v>73</v>
      </c>
      <c r="B33" t="s">
        <v>74</v>
      </c>
    </row>
    <row r="34" spans="1:2" x14ac:dyDescent="0.3">
      <c r="A34" t="s">
        <v>75</v>
      </c>
      <c r="B34" t="s">
        <v>76</v>
      </c>
    </row>
    <row r="35" spans="1:2" x14ac:dyDescent="0.3">
      <c r="A35" t="s">
        <v>77</v>
      </c>
      <c r="B35" t="s">
        <v>78</v>
      </c>
    </row>
    <row r="36" spans="1:2" x14ac:dyDescent="0.3">
      <c r="A36" t="s">
        <v>79</v>
      </c>
      <c r="B36" t="s">
        <v>80</v>
      </c>
    </row>
    <row r="37" spans="1:2" x14ac:dyDescent="0.3">
      <c r="A37" t="s">
        <v>81</v>
      </c>
      <c r="B37" t="s">
        <v>82</v>
      </c>
    </row>
    <row r="38" spans="1:2" x14ac:dyDescent="0.3">
      <c r="A38" t="s">
        <v>83</v>
      </c>
      <c r="B38" t="s">
        <v>84</v>
      </c>
    </row>
    <row r="39" spans="1:2" x14ac:dyDescent="0.3">
      <c r="A39" t="s">
        <v>85</v>
      </c>
      <c r="B39" t="s">
        <v>86</v>
      </c>
    </row>
    <row r="40" spans="1:2" x14ac:dyDescent="0.3">
      <c r="A40" t="s">
        <v>87</v>
      </c>
      <c r="B40" t="s">
        <v>88</v>
      </c>
    </row>
    <row r="41" spans="1:2" x14ac:dyDescent="0.3">
      <c r="A41" t="s">
        <v>89</v>
      </c>
    </row>
    <row r="42" spans="1:2" x14ac:dyDescent="0.3">
      <c r="A42" t="s">
        <v>90</v>
      </c>
      <c r="B42" t="s">
        <v>91</v>
      </c>
    </row>
    <row r="43" spans="1:2" x14ac:dyDescent="0.3">
      <c r="A43" t="s">
        <v>92</v>
      </c>
    </row>
    <row r="44" spans="1:2" x14ac:dyDescent="0.3">
      <c r="A44" t="s">
        <v>93</v>
      </c>
      <c r="B44" t="s">
        <v>94</v>
      </c>
    </row>
    <row r="45" spans="1:2" x14ac:dyDescent="0.3">
      <c r="A45" t="s">
        <v>95</v>
      </c>
      <c r="B45" t="s">
        <v>96</v>
      </c>
    </row>
    <row r="46" spans="1:2" x14ac:dyDescent="0.3">
      <c r="A46" t="s">
        <v>97</v>
      </c>
      <c r="B46" t="s">
        <v>98</v>
      </c>
    </row>
    <row r="47" spans="1:2" x14ac:dyDescent="0.3">
      <c r="A47" t="s">
        <v>99</v>
      </c>
      <c r="B47" t="s">
        <v>100</v>
      </c>
    </row>
    <row r="48" spans="1:2" x14ac:dyDescent="0.3">
      <c r="A48" t="s">
        <v>101</v>
      </c>
      <c r="B48" t="s">
        <v>102</v>
      </c>
    </row>
    <row r="49" spans="1:2" x14ac:dyDescent="0.3">
      <c r="A49" t="s">
        <v>103</v>
      </c>
      <c r="B49" t="s">
        <v>104</v>
      </c>
    </row>
    <row r="50" spans="1:2" x14ac:dyDescent="0.3">
      <c r="A50" t="s">
        <v>105</v>
      </c>
      <c r="B50" t="s">
        <v>106</v>
      </c>
    </row>
    <row r="51" spans="1:2" x14ac:dyDescent="0.3">
      <c r="A51" t="s">
        <v>107</v>
      </c>
      <c r="B51" t="s">
        <v>108</v>
      </c>
    </row>
    <row r="52" spans="1:2" x14ac:dyDescent="0.3">
      <c r="A52" t="s">
        <v>109</v>
      </c>
      <c r="B52" t="s">
        <v>110</v>
      </c>
    </row>
    <row r="53" spans="1:2" x14ac:dyDescent="0.3">
      <c r="A53" t="s">
        <v>111</v>
      </c>
      <c r="B53" t="s">
        <v>112</v>
      </c>
    </row>
    <row r="54" spans="1:2" x14ac:dyDescent="0.3">
      <c r="A54" t="s">
        <v>113</v>
      </c>
      <c r="B54" t="s">
        <v>114</v>
      </c>
    </row>
    <row r="55" spans="1:2" x14ac:dyDescent="0.3">
      <c r="A55" t="s">
        <v>115</v>
      </c>
      <c r="B55" t="s">
        <v>116</v>
      </c>
    </row>
    <row r="56" spans="1:2" x14ac:dyDescent="0.3">
      <c r="A56" t="s">
        <v>117</v>
      </c>
      <c r="B56" t="s">
        <v>118</v>
      </c>
    </row>
    <row r="57" spans="1:2" x14ac:dyDescent="0.3">
      <c r="A57" t="s">
        <v>119</v>
      </c>
      <c r="B57" t="s">
        <v>120</v>
      </c>
    </row>
    <row r="58" spans="1:2" x14ac:dyDescent="0.3">
      <c r="A58" t="s">
        <v>121</v>
      </c>
      <c r="B58" t="s">
        <v>122</v>
      </c>
    </row>
    <row r="59" spans="1:2" x14ac:dyDescent="0.3">
      <c r="A59" t="s">
        <v>123</v>
      </c>
      <c r="B59" t="s">
        <v>124</v>
      </c>
    </row>
    <row r="60" spans="1:2" x14ac:dyDescent="0.3">
      <c r="A60" t="s">
        <v>125</v>
      </c>
      <c r="B60" t="s">
        <v>126</v>
      </c>
    </row>
    <row r="61" spans="1:2" x14ac:dyDescent="0.3">
      <c r="A61" t="s">
        <v>127</v>
      </c>
      <c r="B61" t="s">
        <v>128</v>
      </c>
    </row>
    <row r="62" spans="1:2" x14ac:dyDescent="0.3">
      <c r="A62" t="s">
        <v>129</v>
      </c>
      <c r="B62" t="s">
        <v>130</v>
      </c>
    </row>
    <row r="63" spans="1:2" x14ac:dyDescent="0.3">
      <c r="A63" t="s">
        <v>131</v>
      </c>
      <c r="B63" t="s">
        <v>132</v>
      </c>
    </row>
    <row r="64" spans="1:2" x14ac:dyDescent="0.3">
      <c r="A64" t="s">
        <v>133</v>
      </c>
      <c r="B64" t="s">
        <v>134</v>
      </c>
    </row>
    <row r="65" spans="1:2" x14ac:dyDescent="0.3">
      <c r="A65" t="s">
        <v>135</v>
      </c>
      <c r="B65" t="s">
        <v>136</v>
      </c>
    </row>
    <row r="66" spans="1:2" x14ac:dyDescent="0.3">
      <c r="A66" t="s">
        <v>137</v>
      </c>
      <c r="B66" t="s">
        <v>138</v>
      </c>
    </row>
    <row r="67" spans="1:2" x14ac:dyDescent="0.3">
      <c r="A67" t="s">
        <v>139</v>
      </c>
      <c r="B67" t="s">
        <v>140</v>
      </c>
    </row>
    <row r="68" spans="1:2" x14ac:dyDescent="0.3">
      <c r="A68" t="s">
        <v>141</v>
      </c>
      <c r="B68" t="s">
        <v>142</v>
      </c>
    </row>
    <row r="69" spans="1:2" x14ac:dyDescent="0.3">
      <c r="A69" t="s">
        <v>143</v>
      </c>
      <c r="B69" t="s">
        <v>144</v>
      </c>
    </row>
    <row r="70" spans="1:2" x14ac:dyDescent="0.3">
      <c r="A70" t="s">
        <v>145</v>
      </c>
      <c r="B70" t="s">
        <v>146</v>
      </c>
    </row>
    <row r="71" spans="1:2" x14ac:dyDescent="0.3">
      <c r="A71" t="s">
        <v>147</v>
      </c>
      <c r="B71" t="s">
        <v>148</v>
      </c>
    </row>
    <row r="72" spans="1:2" x14ac:dyDescent="0.3">
      <c r="A72" t="s">
        <v>149</v>
      </c>
      <c r="B72" t="s">
        <v>150</v>
      </c>
    </row>
    <row r="73" spans="1:2" x14ac:dyDescent="0.3">
      <c r="A73" t="s">
        <v>151</v>
      </c>
      <c r="B73" t="s">
        <v>152</v>
      </c>
    </row>
    <row r="74" spans="1:2" x14ac:dyDescent="0.3">
      <c r="A74" t="s">
        <v>153</v>
      </c>
      <c r="B74" t="s">
        <v>154</v>
      </c>
    </row>
    <row r="75" spans="1:2" x14ac:dyDescent="0.3">
      <c r="A75" t="s">
        <v>155</v>
      </c>
      <c r="B75" t="s">
        <v>156</v>
      </c>
    </row>
    <row r="76" spans="1:2" x14ac:dyDescent="0.3">
      <c r="A76" t="s">
        <v>157</v>
      </c>
      <c r="B76" t="s">
        <v>158</v>
      </c>
    </row>
    <row r="77" spans="1:2" x14ac:dyDescent="0.3">
      <c r="A77" t="s">
        <v>159</v>
      </c>
      <c r="B77" t="s">
        <v>160</v>
      </c>
    </row>
    <row r="78" spans="1:2" x14ac:dyDescent="0.3">
      <c r="A78" t="s">
        <v>161</v>
      </c>
      <c r="B78" t="s">
        <v>162</v>
      </c>
    </row>
    <row r="79" spans="1:2" x14ac:dyDescent="0.3">
      <c r="A79" t="s">
        <v>163</v>
      </c>
      <c r="B79" t="s">
        <v>164</v>
      </c>
    </row>
    <row r="80" spans="1:2" x14ac:dyDescent="0.3">
      <c r="A80" t="s">
        <v>165</v>
      </c>
      <c r="B80" t="s">
        <v>166</v>
      </c>
    </row>
    <row r="81" spans="1:2" x14ac:dyDescent="0.3">
      <c r="A81" t="s">
        <v>167</v>
      </c>
      <c r="B81" t="s">
        <v>168</v>
      </c>
    </row>
    <row r="82" spans="1:2" x14ac:dyDescent="0.3">
      <c r="A82" t="s">
        <v>169</v>
      </c>
      <c r="B82" t="s">
        <v>170</v>
      </c>
    </row>
    <row r="83" spans="1:2" x14ac:dyDescent="0.3">
      <c r="A83" t="s">
        <v>171</v>
      </c>
      <c r="B83" t="s">
        <v>172</v>
      </c>
    </row>
    <row r="84" spans="1:2" x14ac:dyDescent="0.3">
      <c r="A84" t="s">
        <v>173</v>
      </c>
      <c r="B84" t="s">
        <v>174</v>
      </c>
    </row>
    <row r="85" spans="1:2" x14ac:dyDescent="0.3">
      <c r="A85" t="s">
        <v>175</v>
      </c>
      <c r="B85" t="s">
        <v>176</v>
      </c>
    </row>
    <row r="86" spans="1:2" x14ac:dyDescent="0.3">
      <c r="A86" t="s">
        <v>177</v>
      </c>
      <c r="B86" t="s">
        <v>178</v>
      </c>
    </row>
    <row r="87" spans="1:2" x14ac:dyDescent="0.3">
      <c r="A87" t="s">
        <v>179</v>
      </c>
      <c r="B87" t="s">
        <v>180</v>
      </c>
    </row>
    <row r="88" spans="1:2" x14ac:dyDescent="0.3">
      <c r="A88" t="s">
        <v>181</v>
      </c>
      <c r="B88" t="s">
        <v>182</v>
      </c>
    </row>
    <row r="89" spans="1:2" x14ac:dyDescent="0.3">
      <c r="A89" t="s">
        <v>183</v>
      </c>
      <c r="B89" t="s">
        <v>184</v>
      </c>
    </row>
    <row r="90" spans="1:2" x14ac:dyDescent="0.3">
      <c r="A90" t="s">
        <v>185</v>
      </c>
      <c r="B90" t="s">
        <v>186</v>
      </c>
    </row>
    <row r="91" spans="1:2" x14ac:dyDescent="0.3">
      <c r="A91" t="s">
        <v>187</v>
      </c>
      <c r="B91" t="s">
        <v>188</v>
      </c>
    </row>
    <row r="92" spans="1:2" x14ac:dyDescent="0.3">
      <c r="A92" t="s">
        <v>189</v>
      </c>
      <c r="B92" t="s">
        <v>190</v>
      </c>
    </row>
    <row r="93" spans="1:2" x14ac:dyDescent="0.3">
      <c r="A93" t="s">
        <v>191</v>
      </c>
      <c r="B93" t="s">
        <v>192</v>
      </c>
    </row>
    <row r="94" spans="1:2" x14ac:dyDescent="0.3">
      <c r="A94" t="s">
        <v>193</v>
      </c>
      <c r="B94" t="s">
        <v>194</v>
      </c>
    </row>
    <row r="95" spans="1:2" x14ac:dyDescent="0.3">
      <c r="A95" t="s">
        <v>195</v>
      </c>
      <c r="B95" t="s">
        <v>196</v>
      </c>
    </row>
    <row r="96" spans="1:2" x14ac:dyDescent="0.3">
      <c r="A96" t="s">
        <v>197</v>
      </c>
      <c r="B96" t="s">
        <v>198</v>
      </c>
    </row>
    <row r="97" spans="1:2" x14ac:dyDescent="0.3">
      <c r="A97" t="s">
        <v>199</v>
      </c>
      <c r="B97" t="s">
        <v>200</v>
      </c>
    </row>
    <row r="98" spans="1:2" x14ac:dyDescent="0.3">
      <c r="A98" t="s">
        <v>201</v>
      </c>
      <c r="B98" t="s">
        <v>202</v>
      </c>
    </row>
    <row r="99" spans="1:2" x14ac:dyDescent="0.3">
      <c r="A99" t="s">
        <v>203</v>
      </c>
      <c r="B99" t="s">
        <v>204</v>
      </c>
    </row>
    <row r="100" spans="1:2" x14ac:dyDescent="0.3">
      <c r="A100" t="s">
        <v>205</v>
      </c>
      <c r="B100" t="s">
        <v>206</v>
      </c>
    </row>
    <row r="101" spans="1:2" x14ac:dyDescent="0.3">
      <c r="A101" t="s">
        <v>207</v>
      </c>
      <c r="B101" t="s">
        <v>208</v>
      </c>
    </row>
    <row r="102" spans="1:2" x14ac:dyDescent="0.3">
      <c r="A102" t="s">
        <v>209</v>
      </c>
      <c r="B102" t="s">
        <v>210</v>
      </c>
    </row>
    <row r="103" spans="1:2" x14ac:dyDescent="0.3">
      <c r="A103" t="s">
        <v>211</v>
      </c>
      <c r="B103" t="s">
        <v>212</v>
      </c>
    </row>
    <row r="104" spans="1:2" x14ac:dyDescent="0.3">
      <c r="A104" t="s">
        <v>213</v>
      </c>
      <c r="B104" t="s">
        <v>214</v>
      </c>
    </row>
    <row r="105" spans="1:2" x14ac:dyDescent="0.3">
      <c r="A105" t="s">
        <v>215</v>
      </c>
      <c r="B105" t="s">
        <v>216</v>
      </c>
    </row>
    <row r="106" spans="1:2" x14ac:dyDescent="0.3">
      <c r="A106" t="s">
        <v>217</v>
      </c>
      <c r="B106" t="s">
        <v>218</v>
      </c>
    </row>
    <row r="107" spans="1:2" x14ac:dyDescent="0.3">
      <c r="A107" t="s">
        <v>219</v>
      </c>
      <c r="B107" t="s">
        <v>220</v>
      </c>
    </row>
    <row r="108" spans="1:2" x14ac:dyDescent="0.3">
      <c r="A108" t="s">
        <v>221</v>
      </c>
      <c r="B108" t="s">
        <v>222</v>
      </c>
    </row>
    <row r="109" spans="1:2" x14ac:dyDescent="0.3">
      <c r="A109" t="s">
        <v>223</v>
      </c>
      <c r="B109" t="s">
        <v>224</v>
      </c>
    </row>
    <row r="110" spans="1:2" x14ac:dyDescent="0.3">
      <c r="A110" t="s">
        <v>225</v>
      </c>
      <c r="B110" t="s">
        <v>226</v>
      </c>
    </row>
    <row r="111" spans="1:2" x14ac:dyDescent="0.3">
      <c r="A111" t="s">
        <v>227</v>
      </c>
      <c r="B111" t="s">
        <v>228</v>
      </c>
    </row>
    <row r="112" spans="1:2" x14ac:dyDescent="0.3">
      <c r="A112" t="s">
        <v>229</v>
      </c>
      <c r="B112" t="s">
        <v>230</v>
      </c>
    </row>
    <row r="113" spans="1:2" x14ac:dyDescent="0.3">
      <c r="A113" t="s">
        <v>231</v>
      </c>
      <c r="B113" t="s">
        <v>232</v>
      </c>
    </row>
    <row r="114" spans="1:2" x14ac:dyDescent="0.3">
      <c r="A114" t="s">
        <v>233</v>
      </c>
      <c r="B114" t="s">
        <v>234</v>
      </c>
    </row>
    <row r="115" spans="1:2" x14ac:dyDescent="0.3">
      <c r="A115" t="s">
        <v>235</v>
      </c>
      <c r="B115" t="s">
        <v>236</v>
      </c>
    </row>
    <row r="116" spans="1:2" x14ac:dyDescent="0.3">
      <c r="A116" t="s">
        <v>237</v>
      </c>
      <c r="B116" t="s">
        <v>238</v>
      </c>
    </row>
    <row r="117" spans="1:2" x14ac:dyDescent="0.3">
      <c r="A117" t="s">
        <v>239</v>
      </c>
      <c r="B117" t="s">
        <v>240</v>
      </c>
    </row>
    <row r="118" spans="1:2" x14ac:dyDescent="0.3">
      <c r="A118" t="s">
        <v>241</v>
      </c>
      <c r="B118" t="s">
        <v>242</v>
      </c>
    </row>
    <row r="119" spans="1:2" x14ac:dyDescent="0.3">
      <c r="A119" t="s">
        <v>243</v>
      </c>
      <c r="B119" t="s">
        <v>244</v>
      </c>
    </row>
    <row r="120" spans="1:2" x14ac:dyDescent="0.3">
      <c r="A120" t="s">
        <v>245</v>
      </c>
      <c r="B120" t="s">
        <v>246</v>
      </c>
    </row>
    <row r="121" spans="1:2" x14ac:dyDescent="0.3">
      <c r="A121" t="s">
        <v>247</v>
      </c>
      <c r="B121" t="s">
        <v>248</v>
      </c>
    </row>
    <row r="122" spans="1:2" x14ac:dyDescent="0.3">
      <c r="A122" t="s">
        <v>249</v>
      </c>
      <c r="B122" t="s">
        <v>250</v>
      </c>
    </row>
    <row r="123" spans="1:2" x14ac:dyDescent="0.3">
      <c r="A123" t="s">
        <v>251</v>
      </c>
      <c r="B123" t="s">
        <v>252</v>
      </c>
    </row>
    <row r="124" spans="1:2" x14ac:dyDescent="0.3">
      <c r="A124" t="s">
        <v>253</v>
      </c>
      <c r="B124" t="s">
        <v>254</v>
      </c>
    </row>
    <row r="125" spans="1:2" x14ac:dyDescent="0.3">
      <c r="A125" t="s">
        <v>255</v>
      </c>
      <c r="B125" t="s">
        <v>256</v>
      </c>
    </row>
    <row r="126" spans="1:2" x14ac:dyDescent="0.3">
      <c r="A126" t="s">
        <v>257</v>
      </c>
      <c r="B126" t="s">
        <v>258</v>
      </c>
    </row>
    <row r="127" spans="1:2" x14ac:dyDescent="0.3">
      <c r="A127" t="s">
        <v>259</v>
      </c>
      <c r="B127" t="s">
        <v>260</v>
      </c>
    </row>
    <row r="128" spans="1:2" x14ac:dyDescent="0.3">
      <c r="A128" t="s">
        <v>261</v>
      </c>
      <c r="B128" t="s">
        <v>262</v>
      </c>
    </row>
    <row r="129" spans="1:2" x14ac:dyDescent="0.3">
      <c r="A129" t="s">
        <v>263</v>
      </c>
      <c r="B129" t="s">
        <v>264</v>
      </c>
    </row>
    <row r="130" spans="1:2" x14ac:dyDescent="0.3">
      <c r="A130" t="s">
        <v>265</v>
      </c>
      <c r="B130" t="s">
        <v>266</v>
      </c>
    </row>
    <row r="131" spans="1:2" x14ac:dyDescent="0.3">
      <c r="A131" t="s">
        <v>267</v>
      </c>
      <c r="B131" t="s">
        <v>268</v>
      </c>
    </row>
    <row r="132" spans="1:2" x14ac:dyDescent="0.3">
      <c r="A132" t="s">
        <v>269</v>
      </c>
      <c r="B132" t="s">
        <v>270</v>
      </c>
    </row>
    <row r="133" spans="1:2" x14ac:dyDescent="0.3">
      <c r="A133" t="s">
        <v>271</v>
      </c>
      <c r="B133" t="s">
        <v>272</v>
      </c>
    </row>
    <row r="134" spans="1:2" x14ac:dyDescent="0.3">
      <c r="A134" t="s">
        <v>273</v>
      </c>
      <c r="B134" t="s">
        <v>274</v>
      </c>
    </row>
    <row r="135" spans="1:2" x14ac:dyDescent="0.3">
      <c r="A135" t="s">
        <v>275</v>
      </c>
      <c r="B135" t="s">
        <v>276</v>
      </c>
    </row>
    <row r="136" spans="1:2" x14ac:dyDescent="0.3">
      <c r="A136" t="s">
        <v>277</v>
      </c>
      <c r="B136" t="s">
        <v>278</v>
      </c>
    </row>
    <row r="137" spans="1:2" x14ac:dyDescent="0.3">
      <c r="A137" t="s">
        <v>279</v>
      </c>
      <c r="B137" t="s">
        <v>280</v>
      </c>
    </row>
    <row r="138" spans="1:2" x14ac:dyDescent="0.3">
      <c r="A138" t="s">
        <v>281</v>
      </c>
      <c r="B138" t="s">
        <v>282</v>
      </c>
    </row>
    <row r="139" spans="1:2" x14ac:dyDescent="0.3">
      <c r="A139" t="s">
        <v>283</v>
      </c>
      <c r="B139" t="s">
        <v>284</v>
      </c>
    </row>
    <row r="140" spans="1:2" x14ac:dyDescent="0.3">
      <c r="A140" t="s">
        <v>285</v>
      </c>
      <c r="B140" t="s">
        <v>286</v>
      </c>
    </row>
    <row r="141" spans="1:2" x14ac:dyDescent="0.3">
      <c r="A141" t="s">
        <v>287</v>
      </c>
      <c r="B141" t="s">
        <v>288</v>
      </c>
    </row>
    <row r="142" spans="1:2" x14ac:dyDescent="0.3">
      <c r="A142" t="s">
        <v>289</v>
      </c>
      <c r="B142" t="s">
        <v>290</v>
      </c>
    </row>
    <row r="143" spans="1:2" x14ac:dyDescent="0.3">
      <c r="A143" t="s">
        <v>291</v>
      </c>
      <c r="B143"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6E5B1-A933-4FA9-A1A7-3F014B0F041A}">
  <sheetPr>
    <tabColor theme="7" tint="0.59999389629810485"/>
  </sheetPr>
  <dimension ref="B2:I14"/>
  <sheetViews>
    <sheetView showGridLines="0" zoomScaleNormal="100" workbookViewId="0">
      <selection activeCell="B2" sqref="B2:F2"/>
    </sheetView>
  </sheetViews>
  <sheetFormatPr defaultColWidth="8.77734375" defaultRowHeight="13.8" x14ac:dyDescent="0.25"/>
  <cols>
    <col min="1" max="1" width="7.109375" style="1" customWidth="1"/>
    <col min="2" max="2" width="57.21875" style="1" customWidth="1"/>
    <col min="3" max="3" width="22.21875" style="1" customWidth="1"/>
    <col min="4" max="6" width="15.6640625" style="1" customWidth="1"/>
    <col min="7" max="9" width="8.6640625" style="1" customWidth="1"/>
    <col min="10" max="13" width="25.6640625" style="1" customWidth="1"/>
    <col min="14" max="16384" width="8.77734375" style="1"/>
  </cols>
  <sheetData>
    <row r="2" spans="2:9" s="30" customFormat="1" ht="45" customHeight="1" x14ac:dyDescent="0.25">
      <c r="B2" s="227" t="s">
        <v>434</v>
      </c>
      <c r="C2" s="228"/>
      <c r="D2" s="228"/>
      <c r="E2" s="228"/>
      <c r="F2" s="229"/>
    </row>
    <row r="3" spans="2:9" s="30" customFormat="1" ht="54.45" customHeight="1" x14ac:dyDescent="0.25">
      <c r="B3" s="230" t="s">
        <v>433</v>
      </c>
      <c r="C3" s="231"/>
      <c r="D3" s="231"/>
      <c r="E3" s="231"/>
      <c r="F3" s="232"/>
    </row>
    <row r="4" spans="2:9" ht="30" customHeight="1" x14ac:dyDescent="0.25">
      <c r="B4" s="41" t="s">
        <v>322</v>
      </c>
      <c r="C4" s="220" t="s">
        <v>324</v>
      </c>
      <c r="D4" s="221"/>
      <c r="E4" s="221"/>
      <c r="F4" s="222"/>
      <c r="G4" s="233"/>
      <c r="H4" s="233"/>
      <c r="I4" s="233"/>
    </row>
    <row r="5" spans="2:9" ht="30" customHeight="1" x14ac:dyDescent="0.25">
      <c r="B5" s="42" t="s">
        <v>327</v>
      </c>
      <c r="C5" s="220" t="s">
        <v>326</v>
      </c>
      <c r="D5" s="221"/>
      <c r="E5" s="221"/>
      <c r="F5" s="222"/>
    </row>
    <row r="6" spans="2:9" ht="30" customHeight="1" x14ac:dyDescent="0.25">
      <c r="B6" s="41" t="s">
        <v>317</v>
      </c>
      <c r="C6" s="220" t="s">
        <v>323</v>
      </c>
      <c r="D6" s="221"/>
      <c r="E6" s="221"/>
      <c r="F6" s="222"/>
      <c r="G6" s="233"/>
      <c r="H6" s="233"/>
      <c r="I6" s="233"/>
    </row>
    <row r="7" spans="2:9" ht="30" customHeight="1" x14ac:dyDescent="0.25">
      <c r="B7" s="41" t="s">
        <v>318</v>
      </c>
      <c r="C7" s="223" t="s">
        <v>325</v>
      </c>
      <c r="D7" s="224"/>
      <c r="E7" s="224"/>
      <c r="F7" s="225"/>
      <c r="G7" s="226"/>
      <c r="H7" s="226"/>
      <c r="I7" s="226"/>
    </row>
    <row r="8" spans="2:9" ht="40.049999999999997" customHeight="1" x14ac:dyDescent="0.25">
      <c r="B8" s="41" t="s">
        <v>319</v>
      </c>
      <c r="C8" s="220" t="s">
        <v>320</v>
      </c>
      <c r="D8" s="221"/>
      <c r="E8" s="221"/>
      <c r="F8" s="222"/>
    </row>
    <row r="9" spans="2:9" ht="40.049999999999997" customHeight="1" x14ac:dyDescent="0.25">
      <c r="B9" s="41" t="s">
        <v>358</v>
      </c>
      <c r="C9" s="46">
        <v>500000000</v>
      </c>
      <c r="D9" s="47"/>
      <c r="E9" s="47"/>
      <c r="F9" s="47"/>
    </row>
    <row r="10" spans="2:9" ht="40.049999999999997" customHeight="1" x14ac:dyDescent="0.25">
      <c r="B10" s="41" t="s">
        <v>357</v>
      </c>
      <c r="C10" s="46">
        <v>35000000</v>
      </c>
      <c r="D10" s="47"/>
      <c r="E10" s="49" t="s">
        <v>363</v>
      </c>
      <c r="F10" s="128">
        <f>C10/C9</f>
        <v>7.0000000000000007E-2</v>
      </c>
      <c r="G10" s="48"/>
    </row>
    <row r="11" spans="2:9" ht="70.05" customHeight="1" x14ac:dyDescent="0.25">
      <c r="B11" s="43" t="s">
        <v>328</v>
      </c>
      <c r="C11" s="220" t="s">
        <v>330</v>
      </c>
      <c r="D11" s="221"/>
      <c r="E11" s="221"/>
      <c r="F11" s="221"/>
    </row>
    <row r="12" spans="2:9" ht="75" customHeight="1" x14ac:dyDescent="0.25">
      <c r="B12" s="44" t="s">
        <v>329</v>
      </c>
      <c r="C12" s="220" t="s">
        <v>321</v>
      </c>
      <c r="D12" s="221"/>
      <c r="E12" s="221"/>
      <c r="F12" s="222"/>
    </row>
    <row r="14" spans="2:9" s="29" customFormat="1" ht="12" customHeight="1" x14ac:dyDescent="0.25">
      <c r="B14" s="30"/>
      <c r="C14" s="30"/>
      <c r="D14" s="30"/>
      <c r="E14" s="30"/>
      <c r="G14" s="45"/>
    </row>
  </sheetData>
  <mergeCells count="12">
    <mergeCell ref="B2:F2"/>
    <mergeCell ref="B3:F3"/>
    <mergeCell ref="G4:I4"/>
    <mergeCell ref="C6:F6"/>
    <mergeCell ref="G6:I6"/>
    <mergeCell ref="C12:F12"/>
    <mergeCell ref="C4:F4"/>
    <mergeCell ref="C7:F7"/>
    <mergeCell ref="G7:I7"/>
    <mergeCell ref="C8:F8"/>
    <mergeCell ref="C5:F5"/>
    <mergeCell ref="C11:F11"/>
  </mergeCells>
  <hyperlinks>
    <hyperlink ref="C7" r:id="rId1" display="http://www.sdgproducts.org" xr:uid="{363DE7E9-D3F4-4A7E-9DAD-7C3910191DE1}"/>
    <hyperlink ref="C7:F7" r:id="rId2" display="http://www.abcxyz.com" xr:uid="{A3F8D63F-A8C2-45E0-814D-CABE1460ABAC}"/>
  </hyperlinks>
  <pageMargins left="0.7" right="0.7" top="0.75" bottom="0.75" header="0.3" footer="0.3"/>
  <pageSetup orientation="portrait" r:id="rId3"/>
  <customProperties>
    <customPr name="SSC_SHEET_GUID" r:id="rId4"/>
  </customProperties>
  <ignoredErrors>
    <ignoredError sqref="F10" unlockedFormula="1"/>
  </ignoredErrors>
  <picture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06D6C-1F3A-4888-8724-510DFE421E50}">
  <sheetPr>
    <tabColor theme="7" tint="0.59999389629810485"/>
    <pageSetUpPr autoPageBreaks="0" fitToPage="1"/>
  </sheetPr>
  <dimension ref="A1:S133"/>
  <sheetViews>
    <sheetView showGridLines="0" zoomScale="80" zoomScaleNormal="80" workbookViewId="0">
      <selection activeCell="B2" sqref="B2:M2"/>
    </sheetView>
  </sheetViews>
  <sheetFormatPr defaultColWidth="9.21875" defaultRowHeight="13.8" x14ac:dyDescent="0.25"/>
  <cols>
    <col min="1" max="1" width="5.6640625" style="5" customWidth="1"/>
    <col min="2" max="2" width="9.21875" style="5" customWidth="1"/>
    <col min="3" max="3" width="36.5546875" style="5" customWidth="1"/>
    <col min="4" max="4" width="22.77734375" style="5" customWidth="1"/>
    <col min="5" max="5" width="20.33203125" style="5" customWidth="1"/>
    <col min="6" max="13" width="20.6640625" style="5" customWidth="1"/>
    <col min="14" max="14" width="15" style="5" hidden="1" customWidth="1"/>
    <col min="15" max="19" width="15" style="5" customWidth="1"/>
    <col min="20" max="16384" width="9.21875" style="5"/>
  </cols>
  <sheetData>
    <row r="1" spans="2:17" ht="12.45" customHeight="1" x14ac:dyDescent="0.25"/>
    <row r="2" spans="2:17" ht="45" customHeight="1" x14ac:dyDescent="0.25">
      <c r="B2" s="305" t="s">
        <v>439</v>
      </c>
      <c r="C2" s="306"/>
      <c r="D2" s="306"/>
      <c r="E2" s="306"/>
      <c r="F2" s="306"/>
      <c r="G2" s="306"/>
      <c r="H2" s="306"/>
      <c r="I2" s="306"/>
      <c r="J2" s="306"/>
      <c r="K2" s="306"/>
      <c r="L2" s="306"/>
      <c r="M2" s="307"/>
    </row>
    <row r="3" spans="2:17" s="14" customFormat="1" ht="90" customHeight="1" x14ac:dyDescent="0.3">
      <c r="B3" s="308" t="s">
        <v>662</v>
      </c>
      <c r="C3" s="309"/>
      <c r="D3" s="309"/>
      <c r="E3" s="309"/>
      <c r="F3" s="309"/>
      <c r="G3" s="309"/>
      <c r="H3" s="309"/>
      <c r="I3" s="309"/>
      <c r="J3" s="309"/>
      <c r="K3" s="309"/>
      <c r="L3" s="309"/>
      <c r="M3" s="310"/>
    </row>
    <row r="4" spans="2:17" s="1" customFormat="1" ht="30.45" customHeight="1" x14ac:dyDescent="0.25">
      <c r="B4" s="311" t="s">
        <v>587</v>
      </c>
      <c r="C4" s="312"/>
      <c r="D4" s="312"/>
      <c r="E4" s="312"/>
      <c r="F4" s="312"/>
      <c r="G4" s="312"/>
      <c r="H4" s="312"/>
      <c r="I4" s="312"/>
      <c r="J4" s="312"/>
      <c r="K4" s="312"/>
      <c r="L4" s="312"/>
      <c r="M4" s="313"/>
    </row>
    <row r="5" spans="2:17" ht="10.050000000000001" customHeight="1" x14ac:dyDescent="0.25"/>
    <row r="6" spans="2:17" ht="40.049999999999997" customHeight="1" x14ac:dyDescent="0.25">
      <c r="B6" s="314" t="s">
        <v>613</v>
      </c>
      <c r="C6" s="315"/>
      <c r="D6" s="315"/>
      <c r="E6" s="315"/>
      <c r="F6" s="315"/>
      <c r="G6" s="315"/>
      <c r="H6" s="315"/>
      <c r="I6" s="315"/>
      <c r="J6" s="315"/>
      <c r="K6" s="315"/>
      <c r="L6" s="315"/>
      <c r="M6" s="315"/>
      <c r="N6" s="184"/>
      <c r="O6" s="184"/>
    </row>
    <row r="7" spans="2:17" s="1" customFormat="1" ht="49.95" customHeight="1" x14ac:dyDescent="0.25">
      <c r="B7" s="294" t="s">
        <v>586</v>
      </c>
      <c r="C7" s="295"/>
      <c r="D7" s="295"/>
      <c r="E7" s="295"/>
      <c r="F7" s="295"/>
      <c r="G7" s="295"/>
      <c r="H7" s="295"/>
      <c r="I7" s="295"/>
      <c r="J7" s="295"/>
      <c r="K7" s="295"/>
      <c r="L7" s="295"/>
      <c r="M7" s="295"/>
    </row>
    <row r="8" spans="2:17" s="1" customFormat="1" ht="49.95" customHeight="1" x14ac:dyDescent="0.25">
      <c r="B8" s="316" t="s">
        <v>663</v>
      </c>
      <c r="C8" s="316"/>
      <c r="D8" s="316"/>
      <c r="E8" s="316"/>
      <c r="F8" s="316"/>
      <c r="G8" s="316"/>
      <c r="H8" s="316"/>
      <c r="I8" s="316"/>
      <c r="J8" s="316"/>
      <c r="K8" s="316"/>
      <c r="L8" s="316"/>
      <c r="M8" s="316"/>
      <c r="N8" s="167"/>
      <c r="O8" s="57"/>
      <c r="P8" s="57"/>
      <c r="Q8" s="57"/>
    </row>
    <row r="9" spans="2:17" s="1" customFormat="1" ht="30" customHeight="1" x14ac:dyDescent="0.25">
      <c r="B9" s="302" t="s">
        <v>572</v>
      </c>
      <c r="C9" s="303"/>
      <c r="D9" s="303"/>
      <c r="E9" s="303"/>
      <c r="F9" s="303"/>
      <c r="G9" s="303"/>
      <c r="H9" s="303"/>
      <c r="I9" s="303"/>
      <c r="J9" s="303"/>
      <c r="K9" s="303"/>
      <c r="L9" s="303"/>
      <c r="M9" s="304"/>
      <c r="N9" s="167"/>
      <c r="O9" s="57"/>
      <c r="P9" s="57"/>
      <c r="Q9" s="57"/>
    </row>
    <row r="10" spans="2:17" s="1" customFormat="1" ht="30" customHeight="1" x14ac:dyDescent="0.25">
      <c r="B10" s="180"/>
      <c r="C10" s="254" t="s">
        <v>674</v>
      </c>
      <c r="D10" s="254"/>
      <c r="E10" s="254"/>
      <c r="F10" s="254"/>
      <c r="G10" s="254"/>
      <c r="H10" s="254"/>
      <c r="I10" s="254"/>
      <c r="J10" s="254"/>
      <c r="K10" s="254"/>
      <c r="L10" s="254"/>
      <c r="M10" s="266"/>
      <c r="N10" s="167" t="b">
        <v>1</v>
      </c>
      <c r="O10" s="57"/>
      <c r="P10" s="57"/>
      <c r="Q10" s="57"/>
    </row>
    <row r="11" spans="2:17" s="1" customFormat="1" ht="30" customHeight="1" x14ac:dyDescent="0.25">
      <c r="B11" s="180"/>
      <c r="C11" s="254" t="s">
        <v>664</v>
      </c>
      <c r="D11" s="254"/>
      <c r="E11" s="254"/>
      <c r="F11" s="254"/>
      <c r="G11" s="254"/>
      <c r="H11" s="254"/>
      <c r="I11" s="254"/>
      <c r="J11" s="254"/>
      <c r="K11" s="254"/>
      <c r="L11" s="254"/>
      <c r="M11" s="266"/>
      <c r="N11" s="167" t="b">
        <v>0</v>
      </c>
      <c r="O11" s="57"/>
      <c r="P11" s="57"/>
      <c r="Q11" s="57"/>
    </row>
    <row r="12" spans="2:17" s="1" customFormat="1" ht="30" customHeight="1" x14ac:dyDescent="0.25">
      <c r="B12" s="180"/>
      <c r="C12" s="254" t="s">
        <v>573</v>
      </c>
      <c r="D12" s="254"/>
      <c r="E12" s="254"/>
      <c r="F12" s="254"/>
      <c r="G12" s="254"/>
      <c r="H12" s="254"/>
      <c r="I12" s="254"/>
      <c r="J12" s="254"/>
      <c r="K12" s="254"/>
      <c r="L12" s="254"/>
      <c r="M12" s="266"/>
      <c r="N12" s="167" t="b">
        <v>1</v>
      </c>
      <c r="O12" s="57"/>
      <c r="P12" s="57"/>
      <c r="Q12" s="57"/>
    </row>
    <row r="13" spans="2:17" s="1" customFormat="1" ht="30" customHeight="1" x14ac:dyDescent="0.25">
      <c r="B13" s="180"/>
      <c r="C13" s="254" t="s">
        <v>574</v>
      </c>
      <c r="D13" s="254"/>
      <c r="E13" s="254"/>
      <c r="F13" s="254"/>
      <c r="G13" s="254"/>
      <c r="H13" s="254"/>
      <c r="I13" s="254"/>
      <c r="J13" s="254"/>
      <c r="K13" s="254"/>
      <c r="L13" s="254"/>
      <c r="M13" s="266"/>
      <c r="N13" s="167" t="b">
        <v>0</v>
      </c>
      <c r="O13" s="57"/>
      <c r="P13" s="57"/>
      <c r="Q13" s="57"/>
    </row>
    <row r="14" spans="2:17" s="1" customFormat="1" ht="30" customHeight="1" x14ac:dyDescent="0.25">
      <c r="B14" s="180"/>
      <c r="C14" s="254" t="s">
        <v>575</v>
      </c>
      <c r="D14" s="254"/>
      <c r="E14" s="254"/>
      <c r="F14" s="254"/>
      <c r="G14" s="254"/>
      <c r="H14" s="254"/>
      <c r="I14" s="254"/>
      <c r="J14" s="254"/>
      <c r="K14" s="254"/>
      <c r="L14" s="254"/>
      <c r="M14" s="266"/>
      <c r="N14" s="167" t="b">
        <v>1</v>
      </c>
      <c r="O14" s="57"/>
      <c r="P14" s="57"/>
      <c r="Q14" s="57"/>
    </row>
    <row r="15" spans="2:17" s="1" customFormat="1" ht="30" customHeight="1" x14ac:dyDescent="0.25">
      <c r="B15" s="180"/>
      <c r="C15" s="254" t="s">
        <v>576</v>
      </c>
      <c r="D15" s="254"/>
      <c r="E15" s="254"/>
      <c r="F15" s="254"/>
      <c r="G15" s="254"/>
      <c r="H15" s="254"/>
      <c r="I15" s="254"/>
      <c r="J15" s="254"/>
      <c r="K15" s="254"/>
      <c r="L15" s="254"/>
      <c r="M15" s="266"/>
      <c r="N15" s="167" t="b">
        <v>1</v>
      </c>
      <c r="O15" s="57"/>
      <c r="P15" s="57"/>
      <c r="Q15" s="57"/>
    </row>
    <row r="16" spans="2:17" s="1" customFormat="1" ht="30" customHeight="1" x14ac:dyDescent="0.25">
      <c r="B16" s="180"/>
      <c r="C16" s="254" t="s">
        <v>665</v>
      </c>
      <c r="D16" s="254"/>
      <c r="E16" s="254"/>
      <c r="F16" s="254"/>
      <c r="G16" s="254"/>
      <c r="H16" s="254"/>
      <c r="I16" s="254"/>
      <c r="J16" s="254"/>
      <c r="K16" s="254"/>
      <c r="L16" s="254"/>
      <c r="M16" s="266"/>
      <c r="N16" s="167" t="b">
        <v>0</v>
      </c>
      <c r="O16" s="57"/>
      <c r="P16" s="57"/>
      <c r="Q16" s="57"/>
    </row>
    <row r="17" spans="2:17" s="1" customFormat="1" ht="30" customHeight="1" x14ac:dyDescent="0.25">
      <c r="B17" s="180"/>
      <c r="C17" s="254" t="s">
        <v>675</v>
      </c>
      <c r="D17" s="254"/>
      <c r="E17" s="254"/>
      <c r="F17" s="254"/>
      <c r="G17" s="254"/>
      <c r="H17" s="254"/>
      <c r="I17" s="254"/>
      <c r="J17" s="254"/>
      <c r="K17" s="254"/>
      <c r="L17" s="254"/>
      <c r="M17" s="266"/>
      <c r="N17" s="167" t="b">
        <v>0</v>
      </c>
      <c r="O17" s="57"/>
      <c r="P17" s="57"/>
      <c r="Q17" s="57"/>
    </row>
    <row r="18" spans="2:17" s="1" customFormat="1" ht="30" customHeight="1" x14ac:dyDescent="0.25">
      <c r="B18" s="180"/>
      <c r="C18" s="254" t="s">
        <v>673</v>
      </c>
      <c r="D18" s="254"/>
      <c r="E18" s="254"/>
      <c r="F18" s="254"/>
      <c r="G18" s="254"/>
      <c r="H18" s="254"/>
      <c r="I18" s="254"/>
      <c r="J18" s="254"/>
      <c r="K18" s="254"/>
      <c r="L18" s="254"/>
      <c r="M18" s="266"/>
      <c r="N18" s="167" t="b">
        <v>1</v>
      </c>
      <c r="O18" s="57"/>
      <c r="P18" s="57"/>
      <c r="Q18" s="57"/>
    </row>
    <row r="19" spans="2:17" s="1" customFormat="1" ht="30" customHeight="1" x14ac:dyDescent="0.25">
      <c r="B19" s="180"/>
      <c r="C19" s="254" t="s">
        <v>666</v>
      </c>
      <c r="D19" s="254"/>
      <c r="E19" s="254"/>
      <c r="F19" s="254"/>
      <c r="G19" s="254"/>
      <c r="H19" s="254"/>
      <c r="I19" s="254"/>
      <c r="J19" s="254"/>
      <c r="K19" s="254"/>
      <c r="L19" s="254"/>
      <c r="M19" s="266"/>
      <c r="N19" s="167" t="b">
        <v>1</v>
      </c>
      <c r="O19" s="57"/>
      <c r="P19" s="57"/>
      <c r="Q19" s="57"/>
    </row>
    <row r="20" spans="2:17" s="1" customFormat="1" ht="30" customHeight="1" x14ac:dyDescent="0.25">
      <c r="B20" s="180"/>
      <c r="C20" s="254" t="s">
        <v>676</v>
      </c>
      <c r="D20" s="254"/>
      <c r="E20" s="254"/>
      <c r="F20" s="254"/>
      <c r="G20" s="254"/>
      <c r="H20" s="254"/>
      <c r="I20" s="254"/>
      <c r="J20" s="254"/>
      <c r="K20" s="254"/>
      <c r="L20" s="254"/>
      <c r="M20" s="266"/>
      <c r="N20" s="167" t="b">
        <v>1</v>
      </c>
      <c r="O20" s="57"/>
      <c r="P20" s="57"/>
      <c r="Q20" s="57"/>
    </row>
    <row r="21" spans="2:17" s="1" customFormat="1" ht="30" customHeight="1" x14ac:dyDescent="0.25">
      <c r="B21" s="180"/>
      <c r="C21" s="254" t="s">
        <v>667</v>
      </c>
      <c r="D21" s="254"/>
      <c r="E21" s="254"/>
      <c r="F21" s="254"/>
      <c r="G21" s="254"/>
      <c r="H21" s="254"/>
      <c r="I21" s="254"/>
      <c r="J21" s="254"/>
      <c r="K21" s="254"/>
      <c r="L21" s="254"/>
      <c r="M21" s="266"/>
      <c r="N21" s="167" t="b">
        <v>1</v>
      </c>
      <c r="O21" s="57"/>
      <c r="P21" s="57"/>
      <c r="Q21" s="57"/>
    </row>
    <row r="22" spans="2:17" s="1" customFormat="1" ht="30" customHeight="1" x14ac:dyDescent="0.25">
      <c r="B22" s="180"/>
      <c r="C22" s="254" t="s">
        <v>577</v>
      </c>
      <c r="D22" s="254"/>
      <c r="E22" s="254"/>
      <c r="F22" s="254"/>
      <c r="G22" s="254"/>
      <c r="H22" s="254"/>
      <c r="I22" s="254"/>
      <c r="J22" s="254"/>
      <c r="K22" s="254"/>
      <c r="L22" s="254"/>
      <c r="M22" s="266"/>
      <c r="N22" s="167" t="b">
        <v>1</v>
      </c>
      <c r="O22" s="57"/>
      <c r="P22" s="57"/>
      <c r="Q22" s="57"/>
    </row>
    <row r="23" spans="2:17" s="1" customFormat="1" ht="30" customHeight="1" x14ac:dyDescent="0.25">
      <c r="B23" s="180"/>
      <c r="C23" s="254" t="s">
        <v>578</v>
      </c>
      <c r="D23" s="254"/>
      <c r="E23" s="254"/>
      <c r="F23" s="254"/>
      <c r="G23" s="254"/>
      <c r="H23" s="254"/>
      <c r="I23" s="254"/>
      <c r="J23" s="254"/>
      <c r="K23" s="254"/>
      <c r="L23" s="254"/>
      <c r="M23" s="266"/>
      <c r="N23" s="167" t="b">
        <v>0</v>
      </c>
      <c r="O23" s="57"/>
      <c r="P23" s="57"/>
      <c r="Q23" s="57"/>
    </row>
    <row r="24" spans="2:17" s="1" customFormat="1" ht="30" customHeight="1" x14ac:dyDescent="0.25">
      <c r="B24" s="180"/>
      <c r="C24" s="236" t="s">
        <v>579</v>
      </c>
      <c r="D24" s="236"/>
      <c r="E24" s="236"/>
      <c r="F24" s="236"/>
      <c r="G24" s="236"/>
      <c r="H24" s="236"/>
      <c r="I24" s="236"/>
      <c r="J24" s="236"/>
      <c r="K24" s="236"/>
      <c r="L24" s="236"/>
      <c r="M24" s="298"/>
      <c r="N24" s="167" t="b">
        <v>0</v>
      </c>
      <c r="O24" s="57"/>
      <c r="P24" s="57"/>
      <c r="Q24" s="57"/>
    </row>
    <row r="25" spans="2:17" s="1" customFormat="1" ht="30" customHeight="1" x14ac:dyDescent="0.25">
      <c r="B25" s="299" t="s">
        <v>580</v>
      </c>
      <c r="C25" s="300"/>
      <c r="D25" s="300"/>
      <c r="E25" s="300"/>
      <c r="F25" s="300"/>
      <c r="G25" s="300"/>
      <c r="H25" s="300"/>
      <c r="I25" s="300"/>
      <c r="J25" s="300"/>
      <c r="K25" s="300"/>
      <c r="L25" s="300"/>
      <c r="M25" s="301"/>
      <c r="N25" s="167"/>
      <c r="O25" s="57"/>
      <c r="P25" s="57"/>
      <c r="Q25" s="57"/>
    </row>
    <row r="26" spans="2:17" s="1" customFormat="1" ht="30" customHeight="1" x14ac:dyDescent="0.25">
      <c r="B26" s="180"/>
      <c r="C26" s="254" t="s">
        <v>582</v>
      </c>
      <c r="D26" s="254"/>
      <c r="E26" s="254"/>
      <c r="F26" s="254"/>
      <c r="G26" s="254"/>
      <c r="H26" s="254"/>
      <c r="I26" s="254"/>
      <c r="J26" s="254"/>
      <c r="K26" s="254"/>
      <c r="L26" s="254"/>
      <c r="M26" s="266"/>
      <c r="N26" s="167" t="b">
        <v>1</v>
      </c>
      <c r="O26" s="57"/>
      <c r="P26" s="57"/>
      <c r="Q26" s="57"/>
    </row>
    <row r="27" spans="2:17" s="1" customFormat="1" ht="30" customHeight="1" x14ac:dyDescent="0.25">
      <c r="B27" s="180"/>
      <c r="C27" s="254" t="s">
        <v>581</v>
      </c>
      <c r="D27" s="254"/>
      <c r="E27" s="254"/>
      <c r="F27" s="254"/>
      <c r="G27" s="254"/>
      <c r="H27" s="254"/>
      <c r="I27" s="254"/>
      <c r="J27" s="254"/>
      <c r="K27" s="254"/>
      <c r="L27" s="254"/>
      <c r="M27" s="266"/>
      <c r="N27" s="167" t="b">
        <v>1</v>
      </c>
      <c r="O27" s="57"/>
      <c r="P27" s="57"/>
      <c r="Q27" s="57"/>
    </row>
    <row r="28" spans="2:17" s="1" customFormat="1" ht="30" customHeight="1" x14ac:dyDescent="0.25">
      <c r="B28" s="180"/>
      <c r="C28" s="254" t="s">
        <v>668</v>
      </c>
      <c r="D28" s="254"/>
      <c r="E28" s="254"/>
      <c r="F28" s="254"/>
      <c r="G28" s="254"/>
      <c r="H28" s="254"/>
      <c r="I28" s="254"/>
      <c r="J28" s="254"/>
      <c r="K28" s="254"/>
      <c r="L28" s="254"/>
      <c r="M28" s="266"/>
      <c r="N28" s="167" t="b">
        <v>0</v>
      </c>
      <c r="O28" s="57"/>
      <c r="P28" s="57"/>
      <c r="Q28" s="57"/>
    </row>
    <row r="29" spans="2:17" s="1" customFormat="1" ht="30" customHeight="1" x14ac:dyDescent="0.25">
      <c r="B29" s="180"/>
      <c r="C29" s="254" t="s">
        <v>578</v>
      </c>
      <c r="D29" s="254"/>
      <c r="E29" s="254"/>
      <c r="F29" s="254"/>
      <c r="G29" s="254"/>
      <c r="H29" s="254"/>
      <c r="I29" s="254"/>
      <c r="J29" s="254"/>
      <c r="K29" s="254"/>
      <c r="L29" s="254"/>
      <c r="M29" s="266"/>
      <c r="N29" s="167" t="b">
        <v>1</v>
      </c>
      <c r="O29" s="57"/>
      <c r="P29" s="57"/>
      <c r="Q29" s="57"/>
    </row>
    <row r="30" spans="2:17" s="1" customFormat="1" ht="30" customHeight="1" x14ac:dyDescent="0.25">
      <c r="B30" s="180"/>
      <c r="C30" s="236" t="s">
        <v>579</v>
      </c>
      <c r="D30" s="236"/>
      <c r="E30" s="236"/>
      <c r="F30" s="236"/>
      <c r="G30" s="236"/>
      <c r="H30" s="236"/>
      <c r="I30" s="236"/>
      <c r="J30" s="236"/>
      <c r="K30" s="236"/>
      <c r="L30" s="236"/>
      <c r="M30" s="298"/>
      <c r="N30" s="167" t="b">
        <v>0</v>
      </c>
      <c r="O30" s="57"/>
      <c r="P30" s="57"/>
      <c r="Q30" s="57"/>
    </row>
    <row r="31" spans="2:17" s="1" customFormat="1" ht="30" customHeight="1" x14ac:dyDescent="0.25">
      <c r="B31" s="299" t="s">
        <v>583</v>
      </c>
      <c r="C31" s="300"/>
      <c r="D31" s="300"/>
      <c r="E31" s="300"/>
      <c r="F31" s="300"/>
      <c r="G31" s="300"/>
      <c r="H31" s="300"/>
      <c r="I31" s="300"/>
      <c r="J31" s="300"/>
      <c r="K31" s="300"/>
      <c r="L31" s="300"/>
      <c r="M31" s="301"/>
      <c r="N31" s="167"/>
      <c r="O31" s="57"/>
      <c r="P31" s="57"/>
      <c r="Q31" s="57"/>
    </row>
    <row r="32" spans="2:17" s="1" customFormat="1" ht="30" customHeight="1" x14ac:dyDescent="0.25">
      <c r="B32" s="180"/>
      <c r="C32" s="254" t="s">
        <v>680</v>
      </c>
      <c r="D32" s="254"/>
      <c r="E32" s="254"/>
      <c r="F32" s="254"/>
      <c r="G32" s="254"/>
      <c r="H32" s="254"/>
      <c r="I32" s="254"/>
      <c r="J32" s="254"/>
      <c r="K32" s="254"/>
      <c r="L32" s="254"/>
      <c r="M32" s="266"/>
      <c r="N32" s="167" t="b">
        <v>1</v>
      </c>
      <c r="O32" s="57"/>
      <c r="P32" s="57"/>
      <c r="Q32" s="57"/>
    </row>
    <row r="33" spans="2:19" s="1" customFormat="1" ht="30" customHeight="1" x14ac:dyDescent="0.25">
      <c r="B33" s="180"/>
      <c r="C33" s="254" t="s">
        <v>671</v>
      </c>
      <c r="D33" s="254"/>
      <c r="E33" s="254"/>
      <c r="F33" s="254"/>
      <c r="G33" s="254"/>
      <c r="H33" s="254"/>
      <c r="I33" s="254"/>
      <c r="J33" s="254"/>
      <c r="K33" s="254"/>
      <c r="L33" s="254"/>
      <c r="M33" s="266"/>
      <c r="N33" s="167" t="b">
        <v>1</v>
      </c>
      <c r="O33" s="57"/>
      <c r="P33" s="57"/>
      <c r="Q33" s="57"/>
    </row>
    <row r="34" spans="2:19" s="1" customFormat="1" ht="30" customHeight="1" x14ac:dyDescent="0.25">
      <c r="B34" s="180"/>
      <c r="C34" s="254" t="s">
        <v>683</v>
      </c>
      <c r="D34" s="254"/>
      <c r="E34" s="254"/>
      <c r="F34" s="254"/>
      <c r="G34" s="254"/>
      <c r="H34" s="254"/>
      <c r="I34" s="254"/>
      <c r="J34" s="254"/>
      <c r="K34" s="254"/>
      <c r="L34" s="254"/>
      <c r="M34" s="266"/>
      <c r="N34" s="167" t="b">
        <v>0</v>
      </c>
      <c r="O34" s="57"/>
      <c r="P34" s="57"/>
      <c r="Q34" s="57"/>
    </row>
    <row r="35" spans="2:19" s="1" customFormat="1" ht="30" customHeight="1" x14ac:dyDescent="0.25">
      <c r="B35" s="180"/>
      <c r="C35" s="254" t="s">
        <v>584</v>
      </c>
      <c r="D35" s="254"/>
      <c r="E35" s="254"/>
      <c r="F35" s="254"/>
      <c r="G35" s="254"/>
      <c r="H35" s="254"/>
      <c r="I35" s="254"/>
      <c r="J35" s="254"/>
      <c r="K35" s="254"/>
      <c r="L35" s="254"/>
      <c r="M35" s="266"/>
      <c r="N35" s="167" t="b">
        <v>1</v>
      </c>
      <c r="O35" s="57"/>
      <c r="P35" s="57"/>
      <c r="Q35" s="57"/>
    </row>
    <row r="36" spans="2:19" s="1" customFormat="1" ht="30" customHeight="1" x14ac:dyDescent="0.25">
      <c r="B36" s="180"/>
      <c r="C36" s="254" t="s">
        <v>585</v>
      </c>
      <c r="D36" s="254"/>
      <c r="E36" s="254"/>
      <c r="F36" s="254"/>
      <c r="G36" s="254"/>
      <c r="H36" s="254"/>
      <c r="I36" s="254"/>
      <c r="J36" s="254"/>
      <c r="K36" s="254"/>
      <c r="L36" s="254"/>
      <c r="M36" s="266"/>
      <c r="N36" s="167" t="b">
        <v>1</v>
      </c>
      <c r="O36" s="57"/>
      <c r="P36" s="57"/>
      <c r="Q36" s="57"/>
    </row>
    <row r="37" spans="2:19" s="1" customFormat="1" ht="30" customHeight="1" x14ac:dyDescent="0.25">
      <c r="B37" s="180"/>
      <c r="C37" s="254" t="s">
        <v>672</v>
      </c>
      <c r="D37" s="254"/>
      <c r="E37" s="254"/>
      <c r="F37" s="254"/>
      <c r="G37" s="254"/>
      <c r="H37" s="254"/>
      <c r="I37" s="254"/>
      <c r="J37" s="254"/>
      <c r="K37" s="254"/>
      <c r="L37" s="254"/>
      <c r="M37" s="266"/>
      <c r="N37" s="167" t="b">
        <v>1</v>
      </c>
      <c r="O37" s="57"/>
      <c r="P37" s="57"/>
      <c r="Q37" s="57"/>
    </row>
    <row r="38" spans="2:19" s="1" customFormat="1" ht="30" customHeight="1" x14ac:dyDescent="0.25">
      <c r="B38" s="180"/>
      <c r="C38" s="254" t="s">
        <v>578</v>
      </c>
      <c r="D38" s="254"/>
      <c r="E38" s="254"/>
      <c r="F38" s="254"/>
      <c r="G38" s="254"/>
      <c r="H38" s="254"/>
      <c r="I38" s="254"/>
      <c r="J38" s="254"/>
      <c r="K38" s="254"/>
      <c r="L38" s="254"/>
      <c r="M38" s="266"/>
      <c r="N38" s="167" t="b">
        <v>1</v>
      </c>
      <c r="O38" s="57"/>
      <c r="P38" s="57"/>
      <c r="Q38" s="57"/>
    </row>
    <row r="39" spans="2:19" s="1" customFormat="1" ht="30" customHeight="1" x14ac:dyDescent="0.25">
      <c r="B39" s="168"/>
      <c r="C39" s="296" t="s">
        <v>579</v>
      </c>
      <c r="D39" s="296"/>
      <c r="E39" s="296"/>
      <c r="F39" s="296"/>
      <c r="G39" s="296"/>
      <c r="H39" s="296"/>
      <c r="I39" s="296"/>
      <c r="J39" s="296"/>
      <c r="K39" s="296"/>
      <c r="L39" s="296"/>
      <c r="M39" s="297"/>
      <c r="N39" s="167" t="b">
        <v>0</v>
      </c>
      <c r="O39" s="57"/>
      <c r="P39" s="57"/>
      <c r="Q39" s="57"/>
    </row>
    <row r="40" spans="2:19" ht="10.050000000000001" customHeight="1" x14ac:dyDescent="0.25"/>
    <row r="41" spans="2:19" ht="40.049999999999997" customHeight="1" x14ac:dyDescent="0.25">
      <c r="B41" s="292" t="s">
        <v>355</v>
      </c>
      <c r="C41" s="293"/>
      <c r="D41" s="293"/>
      <c r="E41" s="293"/>
      <c r="F41" s="293"/>
      <c r="G41" s="293"/>
      <c r="H41" s="293"/>
      <c r="I41" s="293"/>
      <c r="J41" s="293"/>
      <c r="K41" s="293"/>
      <c r="L41" s="293"/>
      <c r="M41" s="293"/>
      <c r="N41" s="184"/>
      <c r="O41" s="184"/>
    </row>
    <row r="42" spans="2:19" s="1" customFormat="1" ht="60" customHeight="1" x14ac:dyDescent="0.25">
      <c r="B42" s="294" t="s">
        <v>689</v>
      </c>
      <c r="C42" s="295"/>
      <c r="D42" s="295"/>
      <c r="E42" s="295"/>
      <c r="F42" s="295"/>
      <c r="G42" s="295"/>
      <c r="H42" s="295"/>
      <c r="I42" s="295"/>
      <c r="J42" s="295"/>
      <c r="K42" s="295"/>
      <c r="L42" s="295"/>
      <c r="M42" s="295"/>
    </row>
    <row r="43" spans="2:19" ht="46.5" customHeight="1" x14ac:dyDescent="0.25">
      <c r="B43" s="255" t="s">
        <v>688</v>
      </c>
      <c r="C43" s="256"/>
      <c r="D43" s="257"/>
      <c r="E43" s="91" t="s">
        <v>354</v>
      </c>
      <c r="F43" s="91" t="s">
        <v>332</v>
      </c>
      <c r="G43" s="91" t="s">
        <v>333</v>
      </c>
      <c r="H43" s="91" t="s">
        <v>334</v>
      </c>
      <c r="I43" s="91" t="s">
        <v>335</v>
      </c>
      <c r="J43" s="91" t="s">
        <v>336</v>
      </c>
      <c r="K43" s="91" t="s">
        <v>337</v>
      </c>
      <c r="L43" s="91" t="s">
        <v>338</v>
      </c>
      <c r="M43" s="91" t="s">
        <v>339</v>
      </c>
      <c r="N43" s="258" t="s">
        <v>359</v>
      </c>
      <c r="O43" s="259"/>
      <c r="P43" s="259"/>
      <c r="Q43" s="259"/>
      <c r="R43" s="259"/>
      <c r="S43" s="259"/>
    </row>
    <row r="44" spans="2:19" ht="25.05" customHeight="1" x14ac:dyDescent="0.25">
      <c r="B44" s="240" t="s">
        <v>674</v>
      </c>
      <c r="C44" s="241"/>
      <c r="D44" s="242"/>
      <c r="E44" s="246">
        <v>100000</v>
      </c>
      <c r="F44" s="89">
        <v>0.5</v>
      </c>
      <c r="G44" s="89">
        <v>0.4</v>
      </c>
      <c r="H44" s="89">
        <v>0.1</v>
      </c>
      <c r="I44" s="89">
        <v>0</v>
      </c>
      <c r="J44" s="89">
        <v>0</v>
      </c>
      <c r="K44" s="89">
        <v>0</v>
      </c>
      <c r="L44" s="89">
        <v>0</v>
      </c>
      <c r="M44" s="89">
        <v>0</v>
      </c>
      <c r="N44" s="247" t="s">
        <v>296</v>
      </c>
      <c r="O44" s="247"/>
      <c r="P44" s="247"/>
      <c r="Q44" s="247"/>
      <c r="R44" s="247"/>
      <c r="S44" s="248"/>
    </row>
    <row r="45" spans="2:19" ht="25.05" customHeight="1" x14ac:dyDescent="0.25">
      <c r="B45" s="243"/>
      <c r="C45" s="244"/>
      <c r="D45" s="245"/>
      <c r="E45" s="237"/>
      <c r="F45" s="17">
        <f>F44*$E$44</f>
        <v>50000</v>
      </c>
      <c r="G45" s="17">
        <f t="shared" ref="G45:M45" si="0">G44*$E$44</f>
        <v>40000</v>
      </c>
      <c r="H45" s="17">
        <f t="shared" si="0"/>
        <v>10000</v>
      </c>
      <c r="I45" s="17">
        <f t="shared" si="0"/>
        <v>0</v>
      </c>
      <c r="J45" s="17">
        <f t="shared" si="0"/>
        <v>0</v>
      </c>
      <c r="K45" s="17">
        <f t="shared" si="0"/>
        <v>0</v>
      </c>
      <c r="L45" s="17">
        <f t="shared" si="0"/>
        <v>0</v>
      </c>
      <c r="M45" s="17">
        <f t="shared" si="0"/>
        <v>0</v>
      </c>
      <c r="N45" s="238"/>
      <c r="O45" s="238"/>
      <c r="P45" s="238"/>
      <c r="Q45" s="238"/>
      <c r="R45" s="238"/>
      <c r="S45" s="239"/>
    </row>
    <row r="46" spans="2:19" ht="25.05" customHeight="1" x14ac:dyDescent="0.25">
      <c r="B46" s="249" t="s">
        <v>664</v>
      </c>
      <c r="C46" s="250"/>
      <c r="D46" s="251"/>
      <c r="E46" s="237">
        <v>200000</v>
      </c>
      <c r="F46" s="16">
        <v>0.5</v>
      </c>
      <c r="G46" s="16">
        <v>0.4</v>
      </c>
      <c r="H46" s="16">
        <v>0.1</v>
      </c>
      <c r="I46" s="16">
        <v>0</v>
      </c>
      <c r="J46" s="16">
        <v>0</v>
      </c>
      <c r="K46" s="16">
        <v>0</v>
      </c>
      <c r="L46" s="16">
        <v>0</v>
      </c>
      <c r="M46" s="16">
        <v>0</v>
      </c>
      <c r="N46" s="238" t="s">
        <v>296</v>
      </c>
      <c r="O46" s="238"/>
      <c r="P46" s="238"/>
      <c r="Q46" s="238"/>
      <c r="R46" s="238"/>
      <c r="S46" s="239"/>
    </row>
    <row r="47" spans="2:19" ht="25.05" customHeight="1" x14ac:dyDescent="0.25">
      <c r="B47" s="252"/>
      <c r="C47" s="253"/>
      <c r="D47" s="251"/>
      <c r="E47" s="237"/>
      <c r="F47" s="17">
        <f>F46*$E$46</f>
        <v>100000</v>
      </c>
      <c r="G47" s="17">
        <f t="shared" ref="G47:M47" si="1">G46*$E$46</f>
        <v>80000</v>
      </c>
      <c r="H47" s="17">
        <f t="shared" si="1"/>
        <v>20000</v>
      </c>
      <c r="I47" s="17">
        <f t="shared" si="1"/>
        <v>0</v>
      </c>
      <c r="J47" s="17">
        <f t="shared" si="1"/>
        <v>0</v>
      </c>
      <c r="K47" s="17">
        <f t="shared" si="1"/>
        <v>0</v>
      </c>
      <c r="L47" s="17">
        <f t="shared" si="1"/>
        <v>0</v>
      </c>
      <c r="M47" s="17">
        <f t="shared" si="1"/>
        <v>0</v>
      </c>
      <c r="N47" s="238"/>
      <c r="O47" s="238"/>
      <c r="P47" s="238"/>
      <c r="Q47" s="238"/>
      <c r="R47" s="238"/>
      <c r="S47" s="239"/>
    </row>
    <row r="48" spans="2:19" ht="25.05" customHeight="1" x14ac:dyDescent="0.25">
      <c r="B48" s="249" t="s">
        <v>573</v>
      </c>
      <c r="C48" s="250"/>
      <c r="D48" s="254"/>
      <c r="E48" s="237">
        <v>3000000</v>
      </c>
      <c r="F48" s="16">
        <v>0.5</v>
      </c>
      <c r="G48" s="16">
        <v>0.4</v>
      </c>
      <c r="H48" s="16">
        <v>0.1</v>
      </c>
      <c r="I48" s="16">
        <v>0</v>
      </c>
      <c r="J48" s="16">
        <v>0</v>
      </c>
      <c r="K48" s="16">
        <v>0</v>
      </c>
      <c r="L48" s="16">
        <v>0</v>
      </c>
      <c r="M48" s="16">
        <v>0</v>
      </c>
      <c r="N48" s="238" t="s">
        <v>296</v>
      </c>
      <c r="O48" s="238"/>
      <c r="P48" s="238"/>
      <c r="Q48" s="238"/>
      <c r="R48" s="238"/>
      <c r="S48" s="239"/>
    </row>
    <row r="49" spans="2:19" ht="25.05" customHeight="1" x14ac:dyDescent="0.25">
      <c r="B49" s="249"/>
      <c r="C49" s="250"/>
      <c r="D49" s="254"/>
      <c r="E49" s="237"/>
      <c r="F49" s="17">
        <f>F48*$E$48</f>
        <v>1500000</v>
      </c>
      <c r="G49" s="17">
        <f t="shared" ref="G49:M49" si="2">G48*$E$48</f>
        <v>1200000</v>
      </c>
      <c r="H49" s="17">
        <f t="shared" si="2"/>
        <v>300000</v>
      </c>
      <c r="I49" s="17">
        <f t="shared" si="2"/>
        <v>0</v>
      </c>
      <c r="J49" s="17">
        <f t="shared" si="2"/>
        <v>0</v>
      </c>
      <c r="K49" s="17">
        <f t="shared" si="2"/>
        <v>0</v>
      </c>
      <c r="L49" s="17">
        <f t="shared" si="2"/>
        <v>0</v>
      </c>
      <c r="M49" s="17">
        <f t="shared" si="2"/>
        <v>0</v>
      </c>
      <c r="N49" s="238"/>
      <c r="O49" s="238"/>
      <c r="P49" s="238"/>
      <c r="Q49" s="238"/>
      <c r="R49" s="238"/>
      <c r="S49" s="239"/>
    </row>
    <row r="50" spans="2:19" ht="25.05" customHeight="1" x14ac:dyDescent="0.25">
      <c r="B50" s="249" t="s">
        <v>574</v>
      </c>
      <c r="C50" s="250"/>
      <c r="D50" s="254"/>
      <c r="E50" s="237">
        <v>2000000</v>
      </c>
      <c r="F50" s="16">
        <v>0</v>
      </c>
      <c r="G50" s="16">
        <v>0.2</v>
      </c>
      <c r="H50" s="16">
        <v>0.2</v>
      </c>
      <c r="I50" s="16">
        <v>0.2</v>
      </c>
      <c r="J50" s="16">
        <v>0.2</v>
      </c>
      <c r="K50" s="16">
        <v>0.2</v>
      </c>
      <c r="L50" s="16">
        <v>0</v>
      </c>
      <c r="M50" s="16">
        <v>0</v>
      </c>
      <c r="N50" s="238" t="s">
        <v>296</v>
      </c>
      <c r="O50" s="238"/>
      <c r="P50" s="238"/>
      <c r="Q50" s="238"/>
      <c r="R50" s="238"/>
      <c r="S50" s="239"/>
    </row>
    <row r="51" spans="2:19" ht="25.05" customHeight="1" x14ac:dyDescent="0.25">
      <c r="B51" s="249"/>
      <c r="C51" s="250"/>
      <c r="D51" s="254"/>
      <c r="E51" s="237"/>
      <c r="F51" s="17">
        <f>F50*$E$50</f>
        <v>0</v>
      </c>
      <c r="G51" s="17">
        <f t="shared" ref="G51:M51" si="3">G50*$E$50</f>
        <v>400000</v>
      </c>
      <c r="H51" s="17">
        <f t="shared" si="3"/>
        <v>400000</v>
      </c>
      <c r="I51" s="17">
        <f t="shared" si="3"/>
        <v>400000</v>
      </c>
      <c r="J51" s="17">
        <f t="shared" si="3"/>
        <v>400000</v>
      </c>
      <c r="K51" s="17">
        <f t="shared" si="3"/>
        <v>400000</v>
      </c>
      <c r="L51" s="17">
        <f t="shared" si="3"/>
        <v>0</v>
      </c>
      <c r="M51" s="17">
        <f t="shared" si="3"/>
        <v>0</v>
      </c>
      <c r="N51" s="238"/>
      <c r="O51" s="238"/>
      <c r="P51" s="238"/>
      <c r="Q51" s="238"/>
      <c r="R51" s="238"/>
      <c r="S51" s="239"/>
    </row>
    <row r="52" spans="2:19" ht="25.05" customHeight="1" x14ac:dyDescent="0.25">
      <c r="B52" s="249" t="s">
        <v>575</v>
      </c>
      <c r="C52" s="250"/>
      <c r="D52" s="254"/>
      <c r="E52" s="237">
        <v>3000000</v>
      </c>
      <c r="F52" s="16">
        <v>0.2</v>
      </c>
      <c r="G52" s="16">
        <v>0.3</v>
      </c>
      <c r="H52" s="16">
        <v>0.4</v>
      </c>
      <c r="I52" s="16">
        <v>0.1</v>
      </c>
      <c r="J52" s="16">
        <v>0</v>
      </c>
      <c r="K52" s="16">
        <v>0</v>
      </c>
      <c r="L52" s="16">
        <v>0</v>
      </c>
      <c r="M52" s="16">
        <v>0</v>
      </c>
      <c r="N52" s="238" t="s">
        <v>296</v>
      </c>
      <c r="O52" s="238"/>
      <c r="P52" s="238"/>
      <c r="Q52" s="238"/>
      <c r="R52" s="238"/>
      <c r="S52" s="239"/>
    </row>
    <row r="53" spans="2:19" ht="25.05" customHeight="1" x14ac:dyDescent="0.25">
      <c r="B53" s="249"/>
      <c r="C53" s="250"/>
      <c r="D53" s="254"/>
      <c r="E53" s="237"/>
      <c r="F53" s="17">
        <f>F52*$E$52</f>
        <v>600000</v>
      </c>
      <c r="G53" s="17">
        <f t="shared" ref="G53:M53" si="4">G52*$E$52</f>
        <v>900000</v>
      </c>
      <c r="H53" s="17">
        <f t="shared" si="4"/>
        <v>1200000</v>
      </c>
      <c r="I53" s="17">
        <f t="shared" si="4"/>
        <v>300000</v>
      </c>
      <c r="J53" s="17">
        <f t="shared" si="4"/>
        <v>0</v>
      </c>
      <c r="K53" s="17">
        <f t="shared" si="4"/>
        <v>0</v>
      </c>
      <c r="L53" s="17">
        <f t="shared" si="4"/>
        <v>0</v>
      </c>
      <c r="M53" s="17">
        <f t="shared" si="4"/>
        <v>0</v>
      </c>
      <c r="N53" s="238"/>
      <c r="O53" s="238"/>
      <c r="P53" s="238"/>
      <c r="Q53" s="238"/>
      <c r="R53" s="238"/>
      <c r="S53" s="239"/>
    </row>
    <row r="54" spans="2:19" ht="25.05" customHeight="1" x14ac:dyDescent="0.25">
      <c r="B54" s="249" t="s">
        <v>576</v>
      </c>
      <c r="C54" s="250"/>
      <c r="D54" s="254"/>
      <c r="E54" s="237">
        <v>250000</v>
      </c>
      <c r="F54" s="16">
        <v>0</v>
      </c>
      <c r="G54" s="16">
        <v>0</v>
      </c>
      <c r="H54" s="16">
        <v>0</v>
      </c>
      <c r="I54" s="16">
        <v>0.5</v>
      </c>
      <c r="J54" s="16">
        <v>0.5</v>
      </c>
      <c r="K54" s="16">
        <v>0</v>
      </c>
      <c r="L54" s="16">
        <v>0</v>
      </c>
      <c r="M54" s="16">
        <v>0</v>
      </c>
      <c r="N54" s="238" t="s">
        <v>296</v>
      </c>
      <c r="O54" s="238"/>
      <c r="P54" s="238"/>
      <c r="Q54" s="238"/>
      <c r="R54" s="238"/>
      <c r="S54" s="239"/>
    </row>
    <row r="55" spans="2:19" ht="25.05" customHeight="1" x14ac:dyDescent="0.25">
      <c r="B55" s="249"/>
      <c r="C55" s="250"/>
      <c r="D55" s="254"/>
      <c r="E55" s="237"/>
      <c r="F55" s="17">
        <f>F54*$E$54</f>
        <v>0</v>
      </c>
      <c r="G55" s="17">
        <f t="shared" ref="G55:M55" si="5">G54*$E$54</f>
        <v>0</v>
      </c>
      <c r="H55" s="17">
        <f t="shared" si="5"/>
        <v>0</v>
      </c>
      <c r="I55" s="17">
        <f t="shared" si="5"/>
        <v>125000</v>
      </c>
      <c r="J55" s="17">
        <f t="shared" si="5"/>
        <v>125000</v>
      </c>
      <c r="K55" s="17">
        <f t="shared" si="5"/>
        <v>0</v>
      </c>
      <c r="L55" s="17">
        <f t="shared" si="5"/>
        <v>0</v>
      </c>
      <c r="M55" s="17">
        <f t="shared" si="5"/>
        <v>0</v>
      </c>
      <c r="N55" s="238"/>
      <c r="O55" s="238"/>
      <c r="P55" s="238"/>
      <c r="Q55" s="238"/>
      <c r="R55" s="238"/>
      <c r="S55" s="239"/>
    </row>
    <row r="56" spans="2:19" ht="25.05" customHeight="1" x14ac:dyDescent="0.25">
      <c r="B56" s="249" t="s">
        <v>665</v>
      </c>
      <c r="C56" s="250"/>
      <c r="D56" s="254"/>
      <c r="E56" s="237">
        <v>2000000</v>
      </c>
      <c r="F56" s="16">
        <v>0</v>
      </c>
      <c r="G56" s="16">
        <v>0.2</v>
      </c>
      <c r="H56" s="16">
        <v>0.2</v>
      </c>
      <c r="I56" s="16">
        <v>0.2</v>
      </c>
      <c r="J56" s="16">
        <v>0.2</v>
      </c>
      <c r="K56" s="16">
        <v>0.2</v>
      </c>
      <c r="L56" s="16">
        <v>0</v>
      </c>
      <c r="M56" s="16">
        <v>0</v>
      </c>
      <c r="N56" s="238" t="s">
        <v>296</v>
      </c>
      <c r="O56" s="238"/>
      <c r="P56" s="238"/>
      <c r="Q56" s="238"/>
      <c r="R56" s="238"/>
      <c r="S56" s="239"/>
    </row>
    <row r="57" spans="2:19" ht="25.05" customHeight="1" x14ac:dyDescent="0.25">
      <c r="B57" s="249"/>
      <c r="C57" s="250"/>
      <c r="D57" s="254"/>
      <c r="E57" s="237"/>
      <c r="F57" s="17">
        <f>F56*$E$56</f>
        <v>0</v>
      </c>
      <c r="G57" s="17">
        <f t="shared" ref="G57:M57" si="6">G56*$E$56</f>
        <v>400000</v>
      </c>
      <c r="H57" s="17">
        <f t="shared" si="6"/>
        <v>400000</v>
      </c>
      <c r="I57" s="17">
        <f t="shared" si="6"/>
        <v>400000</v>
      </c>
      <c r="J57" s="17">
        <f t="shared" si="6"/>
        <v>400000</v>
      </c>
      <c r="K57" s="17">
        <f t="shared" si="6"/>
        <v>400000</v>
      </c>
      <c r="L57" s="17">
        <f t="shared" si="6"/>
        <v>0</v>
      </c>
      <c r="M57" s="17">
        <f t="shared" si="6"/>
        <v>0</v>
      </c>
      <c r="N57" s="238"/>
      <c r="O57" s="238"/>
      <c r="P57" s="238"/>
      <c r="Q57" s="238"/>
      <c r="R57" s="238"/>
      <c r="S57" s="239"/>
    </row>
    <row r="58" spans="2:19" ht="25.05" customHeight="1" x14ac:dyDescent="0.25">
      <c r="B58" s="249" t="s">
        <v>675</v>
      </c>
      <c r="C58" s="250"/>
      <c r="D58" s="254"/>
      <c r="E58" s="237">
        <v>3000000</v>
      </c>
      <c r="F58" s="16">
        <v>0</v>
      </c>
      <c r="G58" s="16">
        <v>0.2</v>
      </c>
      <c r="H58" s="16">
        <v>0.2</v>
      </c>
      <c r="I58" s="16">
        <v>0.2</v>
      </c>
      <c r="J58" s="16">
        <v>0.2</v>
      </c>
      <c r="K58" s="16">
        <v>0.2</v>
      </c>
      <c r="L58" s="16">
        <v>0</v>
      </c>
      <c r="M58" s="16">
        <v>0</v>
      </c>
      <c r="N58" s="238" t="s">
        <v>296</v>
      </c>
      <c r="O58" s="238"/>
      <c r="P58" s="238"/>
      <c r="Q58" s="238"/>
      <c r="R58" s="238"/>
      <c r="S58" s="239"/>
    </row>
    <row r="59" spans="2:19" ht="25.05" customHeight="1" x14ac:dyDescent="0.25">
      <c r="B59" s="249"/>
      <c r="C59" s="250"/>
      <c r="D59" s="254"/>
      <c r="E59" s="237"/>
      <c r="F59" s="17">
        <f>F58*$E$58</f>
        <v>0</v>
      </c>
      <c r="G59" s="17">
        <f t="shared" ref="G59:M59" si="7">G58*$E$58</f>
        <v>600000</v>
      </c>
      <c r="H59" s="17">
        <f t="shared" si="7"/>
        <v>600000</v>
      </c>
      <c r="I59" s="17">
        <f t="shared" si="7"/>
        <v>600000</v>
      </c>
      <c r="J59" s="17">
        <f t="shared" si="7"/>
        <v>600000</v>
      </c>
      <c r="K59" s="17">
        <f t="shared" si="7"/>
        <v>600000</v>
      </c>
      <c r="L59" s="17">
        <f t="shared" si="7"/>
        <v>0</v>
      </c>
      <c r="M59" s="17">
        <f t="shared" si="7"/>
        <v>0</v>
      </c>
      <c r="N59" s="238"/>
      <c r="O59" s="238"/>
      <c r="P59" s="238"/>
      <c r="Q59" s="238"/>
      <c r="R59" s="238"/>
      <c r="S59" s="239"/>
    </row>
    <row r="60" spans="2:19" ht="25.05" customHeight="1" x14ac:dyDescent="0.25">
      <c r="B60" s="249" t="s">
        <v>666</v>
      </c>
      <c r="C60" s="250"/>
      <c r="D60" s="254"/>
      <c r="E60" s="237">
        <v>1000000</v>
      </c>
      <c r="F60" s="16">
        <v>0</v>
      </c>
      <c r="G60" s="16">
        <v>0</v>
      </c>
      <c r="H60" s="16">
        <v>0</v>
      </c>
      <c r="I60" s="16">
        <v>0.2</v>
      </c>
      <c r="J60" s="16">
        <v>0.2</v>
      </c>
      <c r="K60" s="16">
        <v>0.2</v>
      </c>
      <c r="L60" s="16">
        <v>0.4</v>
      </c>
      <c r="M60" s="16">
        <v>0</v>
      </c>
      <c r="N60" s="238" t="s">
        <v>296</v>
      </c>
      <c r="O60" s="238"/>
      <c r="P60" s="238"/>
      <c r="Q60" s="238"/>
      <c r="R60" s="238"/>
      <c r="S60" s="239"/>
    </row>
    <row r="61" spans="2:19" ht="25.05" customHeight="1" x14ac:dyDescent="0.25">
      <c r="B61" s="249"/>
      <c r="C61" s="250"/>
      <c r="D61" s="254"/>
      <c r="E61" s="237"/>
      <c r="F61" s="17">
        <f>F60*$E$60</f>
        <v>0</v>
      </c>
      <c r="G61" s="17">
        <f t="shared" ref="G61:M61" si="8">G60*$E$60</f>
        <v>0</v>
      </c>
      <c r="H61" s="17">
        <f t="shared" si="8"/>
        <v>0</v>
      </c>
      <c r="I61" s="17">
        <f t="shared" si="8"/>
        <v>200000</v>
      </c>
      <c r="J61" s="17">
        <f t="shared" si="8"/>
        <v>200000</v>
      </c>
      <c r="K61" s="17">
        <f t="shared" si="8"/>
        <v>200000</v>
      </c>
      <c r="L61" s="17">
        <f t="shared" si="8"/>
        <v>400000</v>
      </c>
      <c r="M61" s="17">
        <f t="shared" si="8"/>
        <v>0</v>
      </c>
      <c r="N61" s="238"/>
      <c r="O61" s="238"/>
      <c r="P61" s="238"/>
      <c r="Q61" s="238"/>
      <c r="R61" s="238"/>
      <c r="S61" s="239"/>
    </row>
    <row r="62" spans="2:19" ht="25.05" customHeight="1" x14ac:dyDescent="0.25">
      <c r="B62" s="249" t="s">
        <v>679</v>
      </c>
      <c r="C62" s="250"/>
      <c r="D62" s="254"/>
      <c r="E62" s="237">
        <v>1000000</v>
      </c>
      <c r="F62" s="16">
        <v>0</v>
      </c>
      <c r="G62" s="16">
        <v>0</v>
      </c>
      <c r="H62" s="16">
        <v>0</v>
      </c>
      <c r="I62" s="16">
        <v>0.2</v>
      </c>
      <c r="J62" s="16">
        <v>0.2</v>
      </c>
      <c r="K62" s="16">
        <v>0.2</v>
      </c>
      <c r="L62" s="16">
        <v>0.4</v>
      </c>
      <c r="M62" s="16">
        <v>0</v>
      </c>
      <c r="N62" s="238" t="s">
        <v>296</v>
      </c>
      <c r="O62" s="238"/>
      <c r="P62" s="238"/>
      <c r="Q62" s="238"/>
      <c r="R62" s="238"/>
      <c r="S62" s="239"/>
    </row>
    <row r="63" spans="2:19" ht="25.05" customHeight="1" x14ac:dyDescent="0.25">
      <c r="B63" s="249"/>
      <c r="C63" s="250"/>
      <c r="D63" s="254"/>
      <c r="E63" s="237"/>
      <c r="F63" s="17">
        <f>F62*$E$62</f>
        <v>0</v>
      </c>
      <c r="G63" s="17">
        <f t="shared" ref="G63:M63" si="9">G62*$E$62</f>
        <v>0</v>
      </c>
      <c r="H63" s="17">
        <f t="shared" si="9"/>
        <v>0</v>
      </c>
      <c r="I63" s="17">
        <f t="shared" si="9"/>
        <v>200000</v>
      </c>
      <c r="J63" s="17">
        <f t="shared" si="9"/>
        <v>200000</v>
      </c>
      <c r="K63" s="17">
        <f t="shared" si="9"/>
        <v>200000</v>
      </c>
      <c r="L63" s="17">
        <f t="shared" si="9"/>
        <v>400000</v>
      </c>
      <c r="M63" s="17">
        <f t="shared" si="9"/>
        <v>0</v>
      </c>
      <c r="N63" s="238"/>
      <c r="O63" s="238"/>
      <c r="P63" s="238"/>
      <c r="Q63" s="238"/>
      <c r="R63" s="238"/>
      <c r="S63" s="239"/>
    </row>
    <row r="64" spans="2:19" ht="25.05" customHeight="1" x14ac:dyDescent="0.25">
      <c r="B64" s="249" t="s">
        <v>667</v>
      </c>
      <c r="C64" s="250"/>
      <c r="D64" s="254"/>
      <c r="E64" s="237">
        <v>2000000</v>
      </c>
      <c r="F64" s="16">
        <v>0</v>
      </c>
      <c r="G64" s="16">
        <v>0</v>
      </c>
      <c r="H64" s="16">
        <v>0</v>
      </c>
      <c r="I64" s="16">
        <v>0.2</v>
      </c>
      <c r="J64" s="16">
        <v>0.2</v>
      </c>
      <c r="K64" s="16">
        <v>0.2</v>
      </c>
      <c r="L64" s="16">
        <v>0.4</v>
      </c>
      <c r="M64" s="16">
        <v>0</v>
      </c>
      <c r="N64" s="238" t="s">
        <v>296</v>
      </c>
      <c r="O64" s="238"/>
      <c r="P64" s="238"/>
      <c r="Q64" s="238"/>
      <c r="R64" s="238"/>
      <c r="S64" s="239"/>
    </row>
    <row r="65" spans="2:19" ht="25.05" customHeight="1" x14ac:dyDescent="0.25">
      <c r="B65" s="249"/>
      <c r="C65" s="250"/>
      <c r="D65" s="254"/>
      <c r="E65" s="237"/>
      <c r="F65" s="17">
        <f>F64*$E$64</f>
        <v>0</v>
      </c>
      <c r="G65" s="17">
        <f t="shared" ref="G65:M65" si="10">G64*$E$64</f>
        <v>0</v>
      </c>
      <c r="H65" s="17">
        <f t="shared" si="10"/>
        <v>0</v>
      </c>
      <c r="I65" s="17">
        <f t="shared" si="10"/>
        <v>400000</v>
      </c>
      <c r="J65" s="17">
        <f t="shared" si="10"/>
        <v>400000</v>
      </c>
      <c r="K65" s="17">
        <f t="shared" si="10"/>
        <v>400000</v>
      </c>
      <c r="L65" s="17">
        <f t="shared" si="10"/>
        <v>800000</v>
      </c>
      <c r="M65" s="17">
        <f t="shared" si="10"/>
        <v>0</v>
      </c>
      <c r="N65" s="238"/>
      <c r="O65" s="238"/>
      <c r="P65" s="238"/>
      <c r="Q65" s="238"/>
      <c r="R65" s="238"/>
      <c r="S65" s="239"/>
    </row>
    <row r="66" spans="2:19" ht="24.45" customHeight="1" x14ac:dyDescent="0.25">
      <c r="B66" s="249" t="s">
        <v>677</v>
      </c>
      <c r="C66" s="250"/>
      <c r="D66" s="254"/>
      <c r="E66" s="237">
        <v>1500000</v>
      </c>
      <c r="F66" s="16">
        <v>0</v>
      </c>
      <c r="G66" s="16">
        <v>0.2</v>
      </c>
      <c r="H66" s="16">
        <v>0.2</v>
      </c>
      <c r="I66" s="16">
        <v>0.2</v>
      </c>
      <c r="J66" s="16">
        <v>0.2</v>
      </c>
      <c r="K66" s="16">
        <v>0.2</v>
      </c>
      <c r="L66" s="16">
        <v>0</v>
      </c>
      <c r="M66" s="16">
        <v>0</v>
      </c>
      <c r="N66" s="238" t="s">
        <v>296</v>
      </c>
      <c r="O66" s="238"/>
      <c r="P66" s="238"/>
      <c r="Q66" s="238"/>
      <c r="R66" s="238"/>
      <c r="S66" s="239"/>
    </row>
    <row r="67" spans="2:19" ht="36.450000000000003" customHeight="1" x14ac:dyDescent="0.25">
      <c r="B67" s="249"/>
      <c r="C67" s="250"/>
      <c r="D67" s="254"/>
      <c r="E67" s="237"/>
      <c r="F67" s="17">
        <f>F66*$E$66</f>
        <v>0</v>
      </c>
      <c r="G67" s="17">
        <f t="shared" ref="G67:M67" si="11">G66*$E$66</f>
        <v>300000</v>
      </c>
      <c r="H67" s="17">
        <f t="shared" si="11"/>
        <v>300000</v>
      </c>
      <c r="I67" s="17">
        <f t="shared" si="11"/>
        <v>300000</v>
      </c>
      <c r="J67" s="17">
        <f t="shared" si="11"/>
        <v>300000</v>
      </c>
      <c r="K67" s="17">
        <f t="shared" si="11"/>
        <v>300000</v>
      </c>
      <c r="L67" s="17">
        <f t="shared" si="11"/>
        <v>0</v>
      </c>
      <c r="M67" s="17">
        <f t="shared" si="11"/>
        <v>0</v>
      </c>
      <c r="N67" s="238"/>
      <c r="O67" s="238"/>
      <c r="P67" s="238"/>
      <c r="Q67" s="238"/>
      <c r="R67" s="238"/>
      <c r="S67" s="239"/>
    </row>
    <row r="68" spans="2:19" ht="25.05" customHeight="1" x14ac:dyDescent="0.25">
      <c r="B68" s="249" t="s">
        <v>578</v>
      </c>
      <c r="C68" s="250"/>
      <c r="D68" s="254"/>
      <c r="E68" s="237">
        <v>500000</v>
      </c>
      <c r="F68" s="16">
        <v>0</v>
      </c>
      <c r="G68" s="16">
        <v>0.2</v>
      </c>
      <c r="H68" s="16">
        <v>0.2</v>
      </c>
      <c r="I68" s="16">
        <v>0.2</v>
      </c>
      <c r="J68" s="16">
        <v>0.2</v>
      </c>
      <c r="K68" s="16">
        <v>0.2</v>
      </c>
      <c r="L68" s="16">
        <v>0</v>
      </c>
      <c r="M68" s="16">
        <v>0</v>
      </c>
      <c r="N68" s="238" t="s">
        <v>296</v>
      </c>
      <c r="O68" s="238"/>
      <c r="P68" s="238"/>
      <c r="Q68" s="238"/>
      <c r="R68" s="238"/>
      <c r="S68" s="239"/>
    </row>
    <row r="69" spans="2:19" ht="25.05" customHeight="1" x14ac:dyDescent="0.25">
      <c r="B69" s="249"/>
      <c r="C69" s="250"/>
      <c r="D69" s="254"/>
      <c r="E69" s="237"/>
      <c r="F69" s="17">
        <f>F68*$E$68</f>
        <v>0</v>
      </c>
      <c r="G69" s="17">
        <f t="shared" ref="G69:M69" si="12">G68*$E$68</f>
        <v>100000</v>
      </c>
      <c r="H69" s="17">
        <f t="shared" si="12"/>
        <v>100000</v>
      </c>
      <c r="I69" s="17">
        <f t="shared" si="12"/>
        <v>100000</v>
      </c>
      <c r="J69" s="17">
        <f t="shared" si="12"/>
        <v>100000</v>
      </c>
      <c r="K69" s="17">
        <f t="shared" si="12"/>
        <v>100000</v>
      </c>
      <c r="L69" s="17">
        <f t="shared" si="12"/>
        <v>0</v>
      </c>
      <c r="M69" s="17">
        <f t="shared" si="12"/>
        <v>0</v>
      </c>
      <c r="N69" s="238"/>
      <c r="O69" s="238"/>
      <c r="P69" s="238"/>
      <c r="Q69" s="238"/>
      <c r="R69" s="238"/>
      <c r="S69" s="239"/>
    </row>
    <row r="70" spans="2:19" ht="25.05" customHeight="1" x14ac:dyDescent="0.25">
      <c r="B70" s="234" t="s">
        <v>362</v>
      </c>
      <c r="C70" s="235"/>
      <c r="D70" s="236"/>
      <c r="E70" s="237">
        <v>0</v>
      </c>
      <c r="F70" s="16">
        <v>0</v>
      </c>
      <c r="G70" s="16">
        <v>0.2</v>
      </c>
      <c r="H70" s="16">
        <v>0.2</v>
      </c>
      <c r="I70" s="16">
        <v>0.2</v>
      </c>
      <c r="J70" s="16">
        <v>0.2</v>
      </c>
      <c r="K70" s="16">
        <v>0.2</v>
      </c>
      <c r="L70" s="16">
        <v>0</v>
      </c>
      <c r="M70" s="16">
        <v>0</v>
      </c>
      <c r="N70" s="238" t="s">
        <v>296</v>
      </c>
      <c r="O70" s="238"/>
      <c r="P70" s="238"/>
      <c r="Q70" s="238"/>
      <c r="R70" s="238"/>
      <c r="S70" s="239"/>
    </row>
    <row r="71" spans="2:19" ht="25.05" customHeight="1" x14ac:dyDescent="0.25">
      <c r="B71" s="234"/>
      <c r="C71" s="235"/>
      <c r="D71" s="236"/>
      <c r="E71" s="237"/>
      <c r="F71" s="17">
        <f>F70*$E$70</f>
        <v>0</v>
      </c>
      <c r="G71" s="17">
        <f t="shared" ref="G71:M71" si="13">G70*$E$70</f>
        <v>0</v>
      </c>
      <c r="H71" s="17">
        <f t="shared" si="13"/>
        <v>0</v>
      </c>
      <c r="I71" s="17">
        <f t="shared" si="13"/>
        <v>0</v>
      </c>
      <c r="J71" s="17">
        <f t="shared" si="13"/>
        <v>0</v>
      </c>
      <c r="K71" s="17">
        <f t="shared" si="13"/>
        <v>0</v>
      </c>
      <c r="L71" s="17">
        <f t="shared" si="13"/>
        <v>0</v>
      </c>
      <c r="M71" s="17">
        <f t="shared" si="13"/>
        <v>0</v>
      </c>
      <c r="N71" s="238"/>
      <c r="O71" s="238"/>
      <c r="P71" s="238"/>
      <c r="Q71" s="238"/>
      <c r="R71" s="238"/>
      <c r="S71" s="239"/>
    </row>
    <row r="72" spans="2:19" ht="46.5" customHeight="1" x14ac:dyDescent="0.25">
      <c r="B72" s="255" t="s">
        <v>687</v>
      </c>
      <c r="C72" s="256"/>
      <c r="D72" s="257"/>
      <c r="E72" s="91" t="s">
        <v>354</v>
      </c>
      <c r="F72" s="91" t="s">
        <v>332</v>
      </c>
      <c r="G72" s="91" t="s">
        <v>333</v>
      </c>
      <c r="H72" s="91" t="s">
        <v>334</v>
      </c>
      <c r="I72" s="91" t="s">
        <v>335</v>
      </c>
      <c r="J72" s="91" t="s">
        <v>336</v>
      </c>
      <c r="K72" s="91" t="s">
        <v>337</v>
      </c>
      <c r="L72" s="91" t="s">
        <v>338</v>
      </c>
      <c r="M72" s="91" t="s">
        <v>339</v>
      </c>
      <c r="N72" s="258" t="s">
        <v>359</v>
      </c>
      <c r="O72" s="259"/>
      <c r="P72" s="259"/>
      <c r="Q72" s="259"/>
      <c r="R72" s="259"/>
      <c r="S72" s="259"/>
    </row>
    <row r="73" spans="2:19" ht="25.05" customHeight="1" x14ac:dyDescent="0.25">
      <c r="B73" s="240" t="s">
        <v>582</v>
      </c>
      <c r="C73" s="241"/>
      <c r="D73" s="242"/>
      <c r="E73" s="246">
        <v>100000</v>
      </c>
      <c r="F73" s="89">
        <v>0.5</v>
      </c>
      <c r="G73" s="89">
        <v>0.4</v>
      </c>
      <c r="H73" s="89">
        <v>0.1</v>
      </c>
      <c r="I73" s="89">
        <v>0</v>
      </c>
      <c r="J73" s="89">
        <v>0</v>
      </c>
      <c r="K73" s="89">
        <v>0</v>
      </c>
      <c r="L73" s="89">
        <v>0</v>
      </c>
      <c r="M73" s="89">
        <v>0</v>
      </c>
      <c r="N73" s="247" t="s">
        <v>296</v>
      </c>
      <c r="O73" s="247"/>
      <c r="P73" s="247"/>
      <c r="Q73" s="247"/>
      <c r="R73" s="247"/>
      <c r="S73" s="248"/>
    </row>
    <row r="74" spans="2:19" ht="25.05" customHeight="1" x14ac:dyDescent="0.25">
      <c r="B74" s="243"/>
      <c r="C74" s="244"/>
      <c r="D74" s="245"/>
      <c r="E74" s="237"/>
      <c r="F74" s="17">
        <f>F73*$E$73</f>
        <v>50000</v>
      </c>
      <c r="G74" s="17">
        <f t="shared" ref="G74:M74" si="14">G73*$E$73</f>
        <v>40000</v>
      </c>
      <c r="H74" s="17">
        <f t="shared" si="14"/>
        <v>10000</v>
      </c>
      <c r="I74" s="17">
        <f t="shared" si="14"/>
        <v>0</v>
      </c>
      <c r="J74" s="17">
        <f t="shared" si="14"/>
        <v>0</v>
      </c>
      <c r="K74" s="17">
        <f t="shared" si="14"/>
        <v>0</v>
      </c>
      <c r="L74" s="17">
        <f t="shared" si="14"/>
        <v>0</v>
      </c>
      <c r="M74" s="17">
        <f t="shared" si="14"/>
        <v>0</v>
      </c>
      <c r="N74" s="238"/>
      <c r="O74" s="238"/>
      <c r="P74" s="238"/>
      <c r="Q74" s="238"/>
      <c r="R74" s="238"/>
      <c r="S74" s="239"/>
    </row>
    <row r="75" spans="2:19" ht="25.05" customHeight="1" x14ac:dyDescent="0.25">
      <c r="B75" s="249" t="s">
        <v>581</v>
      </c>
      <c r="C75" s="250"/>
      <c r="D75" s="251"/>
      <c r="E75" s="237">
        <v>200000</v>
      </c>
      <c r="F75" s="16">
        <v>0.5</v>
      </c>
      <c r="G75" s="16">
        <v>0.4</v>
      </c>
      <c r="H75" s="16">
        <v>0.1</v>
      </c>
      <c r="I75" s="16">
        <v>0</v>
      </c>
      <c r="J75" s="16">
        <v>0</v>
      </c>
      <c r="K75" s="16">
        <v>0</v>
      </c>
      <c r="L75" s="16">
        <v>0</v>
      </c>
      <c r="M75" s="16">
        <v>0</v>
      </c>
      <c r="N75" s="238" t="s">
        <v>296</v>
      </c>
      <c r="O75" s="238"/>
      <c r="P75" s="238"/>
      <c r="Q75" s="238"/>
      <c r="R75" s="238"/>
      <c r="S75" s="239"/>
    </row>
    <row r="76" spans="2:19" ht="25.05" customHeight="1" x14ac:dyDescent="0.25">
      <c r="B76" s="252"/>
      <c r="C76" s="253"/>
      <c r="D76" s="251"/>
      <c r="E76" s="237"/>
      <c r="F76" s="17">
        <f>F75*$E$75</f>
        <v>100000</v>
      </c>
      <c r="G76" s="17">
        <f t="shared" ref="G76:M76" si="15">G75*$E$75</f>
        <v>80000</v>
      </c>
      <c r="H76" s="17">
        <f t="shared" si="15"/>
        <v>20000</v>
      </c>
      <c r="I76" s="17">
        <f t="shared" si="15"/>
        <v>0</v>
      </c>
      <c r="J76" s="17">
        <f t="shared" si="15"/>
        <v>0</v>
      </c>
      <c r="K76" s="17">
        <f t="shared" si="15"/>
        <v>0</v>
      </c>
      <c r="L76" s="17">
        <f t="shared" si="15"/>
        <v>0</v>
      </c>
      <c r="M76" s="17">
        <f t="shared" si="15"/>
        <v>0</v>
      </c>
      <c r="N76" s="238"/>
      <c r="O76" s="238"/>
      <c r="P76" s="238"/>
      <c r="Q76" s="238"/>
      <c r="R76" s="238"/>
      <c r="S76" s="239"/>
    </row>
    <row r="77" spans="2:19" ht="25.05" customHeight="1" x14ac:dyDescent="0.25">
      <c r="B77" s="249" t="s">
        <v>678</v>
      </c>
      <c r="C77" s="250"/>
      <c r="D77" s="254"/>
      <c r="E77" s="237">
        <v>300000</v>
      </c>
      <c r="F77" s="16">
        <v>0.5</v>
      </c>
      <c r="G77" s="16">
        <v>0.4</v>
      </c>
      <c r="H77" s="16">
        <v>0.1</v>
      </c>
      <c r="I77" s="16">
        <v>0</v>
      </c>
      <c r="J77" s="16">
        <v>0</v>
      </c>
      <c r="K77" s="16">
        <v>0</v>
      </c>
      <c r="L77" s="16">
        <v>0</v>
      </c>
      <c r="M77" s="16">
        <v>0</v>
      </c>
      <c r="N77" s="238" t="s">
        <v>296</v>
      </c>
      <c r="O77" s="238"/>
      <c r="P77" s="238"/>
      <c r="Q77" s="238"/>
      <c r="R77" s="238"/>
      <c r="S77" s="239"/>
    </row>
    <row r="78" spans="2:19" ht="25.05" customHeight="1" x14ac:dyDescent="0.25">
      <c r="B78" s="249"/>
      <c r="C78" s="250"/>
      <c r="D78" s="254"/>
      <c r="E78" s="237"/>
      <c r="F78" s="17">
        <f>F77*$E$77</f>
        <v>150000</v>
      </c>
      <c r="G78" s="17">
        <f t="shared" ref="G78:M78" si="16">G77*$E$77</f>
        <v>120000</v>
      </c>
      <c r="H78" s="17">
        <f t="shared" si="16"/>
        <v>30000</v>
      </c>
      <c r="I78" s="17">
        <f t="shared" si="16"/>
        <v>0</v>
      </c>
      <c r="J78" s="17">
        <f t="shared" si="16"/>
        <v>0</v>
      </c>
      <c r="K78" s="17">
        <f t="shared" si="16"/>
        <v>0</v>
      </c>
      <c r="L78" s="17">
        <f t="shared" si="16"/>
        <v>0</v>
      </c>
      <c r="M78" s="17">
        <f t="shared" si="16"/>
        <v>0</v>
      </c>
      <c r="N78" s="238"/>
      <c r="O78" s="238"/>
      <c r="P78" s="238"/>
      <c r="Q78" s="238"/>
      <c r="R78" s="238"/>
      <c r="S78" s="239"/>
    </row>
    <row r="79" spans="2:19" ht="25.05" customHeight="1" x14ac:dyDescent="0.25">
      <c r="B79" s="249" t="s">
        <v>578</v>
      </c>
      <c r="C79" s="250"/>
      <c r="D79" s="254"/>
      <c r="E79" s="237">
        <v>500000</v>
      </c>
      <c r="F79" s="16">
        <v>0</v>
      </c>
      <c r="G79" s="16">
        <v>0.2</v>
      </c>
      <c r="H79" s="16">
        <v>0.2</v>
      </c>
      <c r="I79" s="16">
        <v>0.2</v>
      </c>
      <c r="J79" s="16">
        <v>0.2</v>
      </c>
      <c r="K79" s="16">
        <v>0.2</v>
      </c>
      <c r="L79" s="16">
        <v>0</v>
      </c>
      <c r="M79" s="16">
        <v>0</v>
      </c>
      <c r="N79" s="238" t="s">
        <v>296</v>
      </c>
      <c r="O79" s="238"/>
      <c r="P79" s="238"/>
      <c r="Q79" s="238"/>
      <c r="R79" s="238"/>
      <c r="S79" s="239"/>
    </row>
    <row r="80" spans="2:19" ht="25.05" customHeight="1" x14ac:dyDescent="0.25">
      <c r="B80" s="249"/>
      <c r="C80" s="250"/>
      <c r="D80" s="254"/>
      <c r="E80" s="237"/>
      <c r="F80" s="17">
        <f>F79*$E$79</f>
        <v>0</v>
      </c>
      <c r="G80" s="17">
        <f t="shared" ref="G80:M80" si="17">G79*$E$79</f>
        <v>100000</v>
      </c>
      <c r="H80" s="17">
        <f t="shared" si="17"/>
        <v>100000</v>
      </c>
      <c r="I80" s="17">
        <f t="shared" si="17"/>
        <v>100000</v>
      </c>
      <c r="J80" s="17">
        <f t="shared" si="17"/>
        <v>100000</v>
      </c>
      <c r="K80" s="17">
        <f t="shared" si="17"/>
        <v>100000</v>
      </c>
      <c r="L80" s="17">
        <f t="shared" si="17"/>
        <v>0</v>
      </c>
      <c r="M80" s="17">
        <f t="shared" si="17"/>
        <v>0</v>
      </c>
      <c r="N80" s="238"/>
      <c r="O80" s="238"/>
      <c r="P80" s="238"/>
      <c r="Q80" s="238"/>
      <c r="R80" s="238"/>
      <c r="S80" s="239"/>
    </row>
    <row r="81" spans="2:19" ht="25.05" customHeight="1" x14ac:dyDescent="0.25">
      <c r="B81" s="234" t="s">
        <v>362</v>
      </c>
      <c r="C81" s="235"/>
      <c r="D81" s="236"/>
      <c r="E81" s="237">
        <v>0</v>
      </c>
      <c r="F81" s="16">
        <v>0</v>
      </c>
      <c r="G81" s="16">
        <v>0.2</v>
      </c>
      <c r="H81" s="16">
        <v>0.2</v>
      </c>
      <c r="I81" s="16">
        <v>0.2</v>
      </c>
      <c r="J81" s="16">
        <v>0.2</v>
      </c>
      <c r="K81" s="16">
        <v>0.2</v>
      </c>
      <c r="L81" s="16">
        <v>0</v>
      </c>
      <c r="M81" s="16">
        <v>0</v>
      </c>
      <c r="N81" s="238" t="s">
        <v>296</v>
      </c>
      <c r="O81" s="238"/>
      <c r="P81" s="238"/>
      <c r="Q81" s="238"/>
      <c r="R81" s="238"/>
      <c r="S81" s="239"/>
    </row>
    <row r="82" spans="2:19" ht="25.05" customHeight="1" x14ac:dyDescent="0.25">
      <c r="B82" s="234"/>
      <c r="C82" s="235"/>
      <c r="D82" s="236"/>
      <c r="E82" s="237"/>
      <c r="F82" s="17">
        <f>F81*$E$81</f>
        <v>0</v>
      </c>
      <c r="G82" s="17">
        <f t="shared" ref="G82:M82" si="18">G81*$E$81</f>
        <v>0</v>
      </c>
      <c r="H82" s="17">
        <f t="shared" si="18"/>
        <v>0</v>
      </c>
      <c r="I82" s="17">
        <f t="shared" si="18"/>
        <v>0</v>
      </c>
      <c r="J82" s="17">
        <f t="shared" si="18"/>
        <v>0</v>
      </c>
      <c r="K82" s="17">
        <f t="shared" si="18"/>
        <v>0</v>
      </c>
      <c r="L82" s="17">
        <f t="shared" si="18"/>
        <v>0</v>
      </c>
      <c r="M82" s="17">
        <f t="shared" si="18"/>
        <v>0</v>
      </c>
      <c r="N82" s="238"/>
      <c r="O82" s="238"/>
      <c r="P82" s="238"/>
      <c r="Q82" s="238"/>
      <c r="R82" s="238"/>
      <c r="S82" s="239"/>
    </row>
    <row r="83" spans="2:19" ht="46.5" customHeight="1" x14ac:dyDescent="0.25">
      <c r="B83" s="255" t="s">
        <v>686</v>
      </c>
      <c r="C83" s="256"/>
      <c r="D83" s="257"/>
      <c r="E83" s="91" t="s">
        <v>354</v>
      </c>
      <c r="F83" s="91" t="s">
        <v>332</v>
      </c>
      <c r="G83" s="91" t="s">
        <v>333</v>
      </c>
      <c r="H83" s="91" t="s">
        <v>334</v>
      </c>
      <c r="I83" s="91" t="s">
        <v>335</v>
      </c>
      <c r="J83" s="91" t="s">
        <v>336</v>
      </c>
      <c r="K83" s="91" t="s">
        <v>337</v>
      </c>
      <c r="L83" s="91" t="s">
        <v>338</v>
      </c>
      <c r="M83" s="91" t="s">
        <v>339</v>
      </c>
      <c r="N83" s="258" t="s">
        <v>359</v>
      </c>
      <c r="O83" s="259"/>
      <c r="P83" s="259"/>
      <c r="Q83" s="259"/>
      <c r="R83" s="259"/>
      <c r="S83" s="259"/>
    </row>
    <row r="84" spans="2:19" ht="25.05" customHeight="1" x14ac:dyDescent="0.25">
      <c r="B84" s="240" t="s">
        <v>680</v>
      </c>
      <c r="C84" s="241"/>
      <c r="D84" s="242"/>
      <c r="E84" s="246">
        <v>100000</v>
      </c>
      <c r="F84" s="89">
        <v>0.5</v>
      </c>
      <c r="G84" s="89">
        <v>0.4</v>
      </c>
      <c r="H84" s="89">
        <v>0.1</v>
      </c>
      <c r="I84" s="89">
        <v>0</v>
      </c>
      <c r="J84" s="89">
        <v>0</v>
      </c>
      <c r="K84" s="89">
        <v>0</v>
      </c>
      <c r="L84" s="89">
        <v>0</v>
      </c>
      <c r="M84" s="89">
        <v>0</v>
      </c>
      <c r="N84" s="247" t="s">
        <v>296</v>
      </c>
      <c r="O84" s="247"/>
      <c r="P84" s="247"/>
      <c r="Q84" s="247"/>
      <c r="R84" s="247"/>
      <c r="S84" s="248"/>
    </row>
    <row r="85" spans="2:19" ht="25.05" customHeight="1" x14ac:dyDescent="0.25">
      <c r="B85" s="243"/>
      <c r="C85" s="244"/>
      <c r="D85" s="245"/>
      <c r="E85" s="237"/>
      <c r="F85" s="17">
        <f>F84*$E$84</f>
        <v>50000</v>
      </c>
      <c r="G85" s="17">
        <f t="shared" ref="G85:M85" si="19">G84*$E$84</f>
        <v>40000</v>
      </c>
      <c r="H85" s="17">
        <f t="shared" si="19"/>
        <v>10000</v>
      </c>
      <c r="I85" s="17">
        <f t="shared" si="19"/>
        <v>0</v>
      </c>
      <c r="J85" s="17">
        <f t="shared" si="19"/>
        <v>0</v>
      </c>
      <c r="K85" s="17">
        <f t="shared" si="19"/>
        <v>0</v>
      </c>
      <c r="L85" s="17">
        <f t="shared" si="19"/>
        <v>0</v>
      </c>
      <c r="M85" s="17">
        <f t="shared" si="19"/>
        <v>0</v>
      </c>
      <c r="N85" s="238"/>
      <c r="O85" s="238"/>
      <c r="P85" s="238"/>
      <c r="Q85" s="238"/>
      <c r="R85" s="238"/>
      <c r="S85" s="239"/>
    </row>
    <row r="86" spans="2:19" ht="25.05" customHeight="1" x14ac:dyDescent="0.25">
      <c r="B86" s="249" t="s">
        <v>681</v>
      </c>
      <c r="C86" s="250"/>
      <c r="D86" s="251"/>
      <c r="E86" s="237">
        <v>200000</v>
      </c>
      <c r="F86" s="16">
        <v>0.5</v>
      </c>
      <c r="G86" s="16">
        <v>0.4</v>
      </c>
      <c r="H86" s="16">
        <v>0.1</v>
      </c>
      <c r="I86" s="16">
        <v>0</v>
      </c>
      <c r="J86" s="16">
        <v>0</v>
      </c>
      <c r="K86" s="16">
        <v>0</v>
      </c>
      <c r="L86" s="16">
        <v>0</v>
      </c>
      <c r="M86" s="16">
        <v>0</v>
      </c>
      <c r="N86" s="238" t="s">
        <v>296</v>
      </c>
      <c r="O86" s="238"/>
      <c r="P86" s="238"/>
      <c r="Q86" s="238"/>
      <c r="R86" s="238"/>
      <c r="S86" s="239"/>
    </row>
    <row r="87" spans="2:19" ht="25.05" customHeight="1" x14ac:dyDescent="0.25">
      <c r="B87" s="252"/>
      <c r="C87" s="253"/>
      <c r="D87" s="251"/>
      <c r="E87" s="237"/>
      <c r="F87" s="17">
        <f>F86*$E$86</f>
        <v>100000</v>
      </c>
      <c r="G87" s="17">
        <f t="shared" ref="G87:M87" si="20">G86*$E$86</f>
        <v>80000</v>
      </c>
      <c r="H87" s="17">
        <f t="shared" si="20"/>
        <v>20000</v>
      </c>
      <c r="I87" s="17">
        <f t="shared" si="20"/>
        <v>0</v>
      </c>
      <c r="J87" s="17">
        <f t="shared" si="20"/>
        <v>0</v>
      </c>
      <c r="K87" s="17">
        <f t="shared" si="20"/>
        <v>0</v>
      </c>
      <c r="L87" s="17">
        <f t="shared" si="20"/>
        <v>0</v>
      </c>
      <c r="M87" s="17">
        <f t="shared" si="20"/>
        <v>0</v>
      </c>
      <c r="N87" s="238"/>
      <c r="O87" s="238"/>
      <c r="P87" s="238"/>
      <c r="Q87" s="238"/>
      <c r="R87" s="238"/>
      <c r="S87" s="239"/>
    </row>
    <row r="88" spans="2:19" ht="25.05" customHeight="1" x14ac:dyDescent="0.25">
      <c r="B88" s="249" t="s">
        <v>682</v>
      </c>
      <c r="C88" s="250"/>
      <c r="D88" s="254"/>
      <c r="E88" s="237">
        <v>300000</v>
      </c>
      <c r="F88" s="16">
        <v>0.5</v>
      </c>
      <c r="G88" s="16">
        <v>0.4</v>
      </c>
      <c r="H88" s="16">
        <v>0.1</v>
      </c>
      <c r="I88" s="16">
        <v>0</v>
      </c>
      <c r="J88" s="16">
        <v>0</v>
      </c>
      <c r="K88" s="16">
        <v>0</v>
      </c>
      <c r="L88" s="16">
        <v>0</v>
      </c>
      <c r="M88" s="16">
        <v>0</v>
      </c>
      <c r="N88" s="238" t="s">
        <v>296</v>
      </c>
      <c r="O88" s="238"/>
      <c r="P88" s="238"/>
      <c r="Q88" s="238"/>
      <c r="R88" s="238"/>
      <c r="S88" s="239"/>
    </row>
    <row r="89" spans="2:19" ht="25.05" customHeight="1" x14ac:dyDescent="0.25">
      <c r="B89" s="249"/>
      <c r="C89" s="250"/>
      <c r="D89" s="254"/>
      <c r="E89" s="237"/>
      <c r="F89" s="17">
        <f>F88*$E$88</f>
        <v>150000</v>
      </c>
      <c r="G89" s="17">
        <f t="shared" ref="G89:M89" si="21">G88*$E$88</f>
        <v>120000</v>
      </c>
      <c r="H89" s="17">
        <f t="shared" si="21"/>
        <v>30000</v>
      </c>
      <c r="I89" s="17">
        <f t="shared" si="21"/>
        <v>0</v>
      </c>
      <c r="J89" s="17">
        <f t="shared" si="21"/>
        <v>0</v>
      </c>
      <c r="K89" s="17">
        <f t="shared" si="21"/>
        <v>0</v>
      </c>
      <c r="L89" s="17">
        <f t="shared" si="21"/>
        <v>0</v>
      </c>
      <c r="M89" s="17">
        <f t="shared" si="21"/>
        <v>0</v>
      </c>
      <c r="N89" s="238"/>
      <c r="O89" s="238"/>
      <c r="P89" s="238"/>
      <c r="Q89" s="238"/>
      <c r="R89" s="238"/>
      <c r="S89" s="239"/>
    </row>
    <row r="90" spans="2:19" ht="25.05" customHeight="1" x14ac:dyDescent="0.25">
      <c r="B90" s="240" t="s">
        <v>584</v>
      </c>
      <c r="C90" s="241"/>
      <c r="D90" s="242"/>
      <c r="E90" s="246">
        <v>100000</v>
      </c>
      <c r="F90" s="89">
        <v>0.5</v>
      </c>
      <c r="G90" s="89">
        <v>0.4</v>
      </c>
      <c r="H90" s="89">
        <v>0.1</v>
      </c>
      <c r="I90" s="89">
        <v>0</v>
      </c>
      <c r="J90" s="89">
        <v>0</v>
      </c>
      <c r="K90" s="89">
        <v>0</v>
      </c>
      <c r="L90" s="89">
        <v>0</v>
      </c>
      <c r="M90" s="89">
        <v>0</v>
      </c>
      <c r="N90" s="247" t="s">
        <v>296</v>
      </c>
      <c r="O90" s="247"/>
      <c r="P90" s="247"/>
      <c r="Q90" s="247"/>
      <c r="R90" s="247"/>
      <c r="S90" s="248"/>
    </row>
    <row r="91" spans="2:19" ht="25.05" customHeight="1" x14ac:dyDescent="0.25">
      <c r="B91" s="243"/>
      <c r="C91" s="244"/>
      <c r="D91" s="245"/>
      <c r="E91" s="237"/>
      <c r="F91" s="17">
        <f>F90*$E$90</f>
        <v>50000</v>
      </c>
      <c r="G91" s="17">
        <f t="shared" ref="G91:M91" si="22">G90*$E$90</f>
        <v>40000</v>
      </c>
      <c r="H91" s="17">
        <f t="shared" si="22"/>
        <v>10000</v>
      </c>
      <c r="I91" s="17">
        <f t="shared" si="22"/>
        <v>0</v>
      </c>
      <c r="J91" s="17">
        <f t="shared" si="22"/>
        <v>0</v>
      </c>
      <c r="K91" s="17">
        <f t="shared" si="22"/>
        <v>0</v>
      </c>
      <c r="L91" s="17">
        <f t="shared" si="22"/>
        <v>0</v>
      </c>
      <c r="M91" s="17">
        <f t="shared" si="22"/>
        <v>0</v>
      </c>
      <c r="N91" s="238"/>
      <c r="O91" s="238"/>
      <c r="P91" s="238"/>
      <c r="Q91" s="238"/>
      <c r="R91" s="238"/>
      <c r="S91" s="239"/>
    </row>
    <row r="92" spans="2:19" ht="25.05" customHeight="1" x14ac:dyDescent="0.25">
      <c r="B92" s="249" t="s">
        <v>684</v>
      </c>
      <c r="C92" s="250"/>
      <c r="D92" s="251"/>
      <c r="E92" s="237">
        <v>200000</v>
      </c>
      <c r="F92" s="16">
        <v>0.5</v>
      </c>
      <c r="G92" s="16">
        <v>0.4</v>
      </c>
      <c r="H92" s="16">
        <v>0.1</v>
      </c>
      <c r="I92" s="16">
        <v>0</v>
      </c>
      <c r="J92" s="16">
        <v>0</v>
      </c>
      <c r="K92" s="16">
        <v>0</v>
      </c>
      <c r="L92" s="16">
        <v>0</v>
      </c>
      <c r="M92" s="16">
        <v>0</v>
      </c>
      <c r="N92" s="238" t="s">
        <v>296</v>
      </c>
      <c r="O92" s="238"/>
      <c r="P92" s="238"/>
      <c r="Q92" s="238"/>
      <c r="R92" s="238"/>
      <c r="S92" s="239"/>
    </row>
    <row r="93" spans="2:19" ht="25.05" customHeight="1" x14ac:dyDescent="0.25">
      <c r="B93" s="252"/>
      <c r="C93" s="253"/>
      <c r="D93" s="251"/>
      <c r="E93" s="237"/>
      <c r="F93" s="17">
        <f>F92*$E$92</f>
        <v>100000</v>
      </c>
      <c r="G93" s="17">
        <f t="shared" ref="G93:M93" si="23">G92*$E$92</f>
        <v>80000</v>
      </c>
      <c r="H93" s="17">
        <f t="shared" si="23"/>
        <v>20000</v>
      </c>
      <c r="I93" s="17">
        <f t="shared" si="23"/>
        <v>0</v>
      </c>
      <c r="J93" s="17">
        <f t="shared" si="23"/>
        <v>0</v>
      </c>
      <c r="K93" s="17">
        <f t="shared" si="23"/>
        <v>0</v>
      </c>
      <c r="L93" s="17">
        <f t="shared" si="23"/>
        <v>0</v>
      </c>
      <c r="M93" s="17">
        <f t="shared" si="23"/>
        <v>0</v>
      </c>
      <c r="N93" s="238"/>
      <c r="O93" s="238"/>
      <c r="P93" s="238"/>
      <c r="Q93" s="238"/>
      <c r="R93" s="238"/>
      <c r="S93" s="239"/>
    </row>
    <row r="94" spans="2:19" ht="25.05" customHeight="1" x14ac:dyDescent="0.25">
      <c r="B94" s="249" t="s">
        <v>685</v>
      </c>
      <c r="C94" s="250"/>
      <c r="D94" s="254"/>
      <c r="E94" s="237">
        <v>300000</v>
      </c>
      <c r="F94" s="16">
        <v>0.5</v>
      </c>
      <c r="G94" s="16">
        <v>0.4</v>
      </c>
      <c r="H94" s="16">
        <v>0.1</v>
      </c>
      <c r="I94" s="16">
        <v>0</v>
      </c>
      <c r="J94" s="16">
        <v>0</v>
      </c>
      <c r="K94" s="16">
        <v>0</v>
      </c>
      <c r="L94" s="16">
        <v>0</v>
      </c>
      <c r="M94" s="16">
        <v>0</v>
      </c>
      <c r="N94" s="238" t="s">
        <v>296</v>
      </c>
      <c r="O94" s="238"/>
      <c r="P94" s="238"/>
      <c r="Q94" s="238"/>
      <c r="R94" s="238"/>
      <c r="S94" s="239"/>
    </row>
    <row r="95" spans="2:19" ht="25.05" customHeight="1" x14ac:dyDescent="0.25">
      <c r="B95" s="249"/>
      <c r="C95" s="250"/>
      <c r="D95" s="254"/>
      <c r="E95" s="237"/>
      <c r="F95" s="17">
        <f>F94*$E$94</f>
        <v>150000</v>
      </c>
      <c r="G95" s="17">
        <f t="shared" ref="G95:M95" si="24">G94*$E$94</f>
        <v>120000</v>
      </c>
      <c r="H95" s="17">
        <f t="shared" si="24"/>
        <v>30000</v>
      </c>
      <c r="I95" s="17">
        <f t="shared" si="24"/>
        <v>0</v>
      </c>
      <c r="J95" s="17">
        <f t="shared" si="24"/>
        <v>0</v>
      </c>
      <c r="K95" s="17">
        <f t="shared" si="24"/>
        <v>0</v>
      </c>
      <c r="L95" s="17">
        <f t="shared" si="24"/>
        <v>0</v>
      </c>
      <c r="M95" s="17">
        <f t="shared" si="24"/>
        <v>0</v>
      </c>
      <c r="N95" s="238"/>
      <c r="O95" s="238"/>
      <c r="P95" s="238"/>
      <c r="Q95" s="238"/>
      <c r="R95" s="238"/>
      <c r="S95" s="239"/>
    </row>
    <row r="96" spans="2:19" ht="25.05" customHeight="1" x14ac:dyDescent="0.25">
      <c r="B96" s="249" t="s">
        <v>578</v>
      </c>
      <c r="C96" s="250"/>
      <c r="D96" s="254"/>
      <c r="E96" s="237">
        <v>500000</v>
      </c>
      <c r="F96" s="16">
        <v>0</v>
      </c>
      <c r="G96" s="16">
        <v>0.2</v>
      </c>
      <c r="H96" s="16">
        <v>0.2</v>
      </c>
      <c r="I96" s="16">
        <v>0.2</v>
      </c>
      <c r="J96" s="16">
        <v>0.2</v>
      </c>
      <c r="K96" s="16">
        <v>0.2</v>
      </c>
      <c r="L96" s="16">
        <v>0</v>
      </c>
      <c r="M96" s="16">
        <v>0</v>
      </c>
      <c r="N96" s="238" t="s">
        <v>296</v>
      </c>
      <c r="O96" s="238"/>
      <c r="P96" s="238"/>
      <c r="Q96" s="238"/>
      <c r="R96" s="238"/>
      <c r="S96" s="239"/>
    </row>
    <row r="97" spans="2:19" ht="25.05" customHeight="1" x14ac:dyDescent="0.25">
      <c r="B97" s="249"/>
      <c r="C97" s="250"/>
      <c r="D97" s="254"/>
      <c r="E97" s="237"/>
      <c r="F97" s="17">
        <f>F96*$E$96</f>
        <v>0</v>
      </c>
      <c r="G97" s="17">
        <f t="shared" ref="G97:M97" si="25">G96*$E$96</f>
        <v>100000</v>
      </c>
      <c r="H97" s="17">
        <f t="shared" si="25"/>
        <v>100000</v>
      </c>
      <c r="I97" s="17">
        <f t="shared" si="25"/>
        <v>100000</v>
      </c>
      <c r="J97" s="17">
        <f t="shared" si="25"/>
        <v>100000</v>
      </c>
      <c r="K97" s="17">
        <f t="shared" si="25"/>
        <v>100000</v>
      </c>
      <c r="L97" s="17">
        <f t="shared" si="25"/>
        <v>0</v>
      </c>
      <c r="M97" s="17">
        <f t="shared" si="25"/>
        <v>0</v>
      </c>
      <c r="N97" s="238"/>
      <c r="O97" s="238"/>
      <c r="P97" s="238"/>
      <c r="Q97" s="238"/>
      <c r="R97" s="238"/>
      <c r="S97" s="239"/>
    </row>
    <row r="98" spans="2:19" ht="25.05" customHeight="1" x14ac:dyDescent="0.25">
      <c r="B98" s="234" t="s">
        <v>362</v>
      </c>
      <c r="C98" s="235"/>
      <c r="D98" s="236"/>
      <c r="E98" s="237">
        <v>0</v>
      </c>
      <c r="F98" s="16">
        <v>0</v>
      </c>
      <c r="G98" s="16">
        <v>0.2</v>
      </c>
      <c r="H98" s="16">
        <v>0.2</v>
      </c>
      <c r="I98" s="16">
        <v>0.2</v>
      </c>
      <c r="J98" s="16">
        <v>0.2</v>
      </c>
      <c r="K98" s="16">
        <v>0.2</v>
      </c>
      <c r="L98" s="16">
        <v>0</v>
      </c>
      <c r="M98" s="16">
        <v>0</v>
      </c>
      <c r="N98" s="238" t="s">
        <v>296</v>
      </c>
      <c r="O98" s="238"/>
      <c r="P98" s="238"/>
      <c r="Q98" s="238"/>
      <c r="R98" s="238"/>
      <c r="S98" s="239"/>
    </row>
    <row r="99" spans="2:19" ht="25.05" customHeight="1" x14ac:dyDescent="0.25">
      <c r="B99" s="234"/>
      <c r="C99" s="235"/>
      <c r="D99" s="236"/>
      <c r="E99" s="237"/>
      <c r="F99" s="17">
        <f>F98*$E$98</f>
        <v>0</v>
      </c>
      <c r="G99" s="17">
        <f t="shared" ref="G99:M99" si="26">G98*$E$98</f>
        <v>0</v>
      </c>
      <c r="H99" s="17">
        <f t="shared" si="26"/>
        <v>0</v>
      </c>
      <c r="I99" s="17">
        <f t="shared" si="26"/>
        <v>0</v>
      </c>
      <c r="J99" s="17">
        <f t="shared" si="26"/>
        <v>0</v>
      </c>
      <c r="K99" s="17">
        <f t="shared" si="26"/>
        <v>0</v>
      </c>
      <c r="L99" s="17">
        <f t="shared" si="26"/>
        <v>0</v>
      </c>
      <c r="M99" s="17">
        <f t="shared" si="26"/>
        <v>0</v>
      </c>
      <c r="N99" s="238"/>
      <c r="O99" s="238"/>
      <c r="P99" s="238"/>
      <c r="Q99" s="238"/>
      <c r="R99" s="238"/>
      <c r="S99" s="239"/>
    </row>
    <row r="100" spans="2:19" ht="25.05" customHeight="1" x14ac:dyDescent="0.25">
      <c r="B100" s="234" t="s">
        <v>669</v>
      </c>
      <c r="C100" s="235"/>
      <c r="D100" s="236"/>
      <c r="E100" s="237">
        <v>-5000000</v>
      </c>
      <c r="F100" s="16">
        <v>0</v>
      </c>
      <c r="G100" s="16">
        <v>0.2</v>
      </c>
      <c r="H100" s="16">
        <v>0.2</v>
      </c>
      <c r="I100" s="16">
        <v>0.2</v>
      </c>
      <c r="J100" s="16">
        <v>0.2</v>
      </c>
      <c r="K100" s="16">
        <v>0.2</v>
      </c>
      <c r="L100" s="16">
        <v>0</v>
      </c>
      <c r="M100" s="16">
        <v>0</v>
      </c>
      <c r="N100" s="238" t="s">
        <v>296</v>
      </c>
      <c r="O100" s="238"/>
      <c r="P100" s="238"/>
      <c r="Q100" s="238"/>
      <c r="R100" s="238"/>
      <c r="S100" s="239"/>
    </row>
    <row r="101" spans="2:19" ht="25.05" customHeight="1" x14ac:dyDescent="0.25">
      <c r="B101" s="267"/>
      <c r="C101" s="268"/>
      <c r="D101" s="269"/>
      <c r="E101" s="291"/>
      <c r="F101" s="90">
        <f>F100*$E$100</f>
        <v>0</v>
      </c>
      <c r="G101" s="90">
        <f t="shared" ref="G101:M101" si="27">G100*$E$100</f>
        <v>-1000000</v>
      </c>
      <c r="H101" s="90">
        <f t="shared" si="27"/>
        <v>-1000000</v>
      </c>
      <c r="I101" s="90">
        <f t="shared" si="27"/>
        <v>-1000000</v>
      </c>
      <c r="J101" s="90">
        <f t="shared" si="27"/>
        <v>-1000000</v>
      </c>
      <c r="K101" s="90">
        <f t="shared" si="27"/>
        <v>-1000000</v>
      </c>
      <c r="L101" s="90">
        <f t="shared" si="27"/>
        <v>0</v>
      </c>
      <c r="M101" s="90">
        <f t="shared" si="27"/>
        <v>0</v>
      </c>
      <c r="N101" s="270"/>
      <c r="O101" s="270"/>
      <c r="P101" s="270"/>
      <c r="Q101" s="270"/>
      <c r="R101" s="270"/>
      <c r="S101" s="271"/>
    </row>
    <row r="102" spans="2:19" ht="40.049999999999997" customHeight="1" x14ac:dyDescent="0.25">
      <c r="B102" s="278" t="s">
        <v>341</v>
      </c>
      <c r="C102" s="279"/>
      <c r="D102" s="280"/>
      <c r="E102" s="124">
        <f>SUM(E43:E101)</f>
        <v>17350000</v>
      </c>
      <c r="F102" s="125">
        <f>F45+F47+F49+F51+F53+F55+F57+F59+F61+F63+F65+F67+F69+F71+F74+F76+F78+F80+F82+F85+F87+F89+F91+F93+F95+F97+F99+F101</f>
        <v>3150000</v>
      </c>
      <c r="G102" s="125">
        <f t="shared" ref="G102:M102" si="28">G45+G47+G49+G51+G53+G55+G57+G59+G61+G63+G65+G67+G69+G71+G74+G76+G78+G80+G82+G85+G87+G89+G91+G93+G95+G97+G99+G101</f>
        <v>3940000</v>
      </c>
      <c r="H102" s="125">
        <f t="shared" si="28"/>
        <v>2710000</v>
      </c>
      <c r="I102" s="125">
        <f t="shared" si="28"/>
        <v>2225000</v>
      </c>
      <c r="J102" s="125">
        <f t="shared" si="28"/>
        <v>1925000</v>
      </c>
      <c r="K102" s="125">
        <f t="shared" si="28"/>
        <v>1800000</v>
      </c>
      <c r="L102" s="125">
        <f t="shared" si="28"/>
        <v>1600000</v>
      </c>
      <c r="M102" s="126">
        <f t="shared" si="28"/>
        <v>0</v>
      </c>
    </row>
    <row r="103" spans="2:19" ht="40.049999999999997" customHeight="1" x14ac:dyDescent="0.25">
      <c r="B103" s="281" t="s">
        <v>340</v>
      </c>
      <c r="C103" s="282"/>
      <c r="D103" s="283"/>
      <c r="E103" s="22">
        <f>NPV(F103,F102:M102)</f>
        <v>12707982.36952916</v>
      </c>
      <c r="F103" s="23">
        <v>0.1</v>
      </c>
      <c r="G103" s="284" t="s">
        <v>304</v>
      </c>
      <c r="H103" s="284"/>
      <c r="I103" s="284"/>
      <c r="J103" s="284"/>
      <c r="K103" s="284"/>
      <c r="L103" s="284"/>
      <c r="M103" s="285"/>
    </row>
    <row r="104" spans="2:19" ht="13.95" customHeight="1" x14ac:dyDescent="0.25"/>
    <row r="105" spans="2:19" s="35" customFormat="1" ht="40.049999999999997" customHeight="1" x14ac:dyDescent="0.35">
      <c r="B105" s="286" t="s">
        <v>591</v>
      </c>
      <c r="C105" s="286"/>
      <c r="D105" s="286"/>
      <c r="E105" s="94" t="s">
        <v>302</v>
      </c>
      <c r="F105" s="176"/>
      <c r="G105" s="287" t="s">
        <v>360</v>
      </c>
      <c r="H105" s="287"/>
      <c r="I105" s="287"/>
      <c r="J105" s="287"/>
      <c r="K105" s="287"/>
      <c r="L105" s="287"/>
      <c r="M105" s="287"/>
      <c r="N105" s="184"/>
      <c r="O105" s="184"/>
    </row>
    <row r="106" spans="2:19" s="35" customFormat="1" ht="30" customHeight="1" x14ac:dyDescent="0.35">
      <c r="B106" s="288" t="s">
        <v>444</v>
      </c>
      <c r="C106" s="289"/>
      <c r="D106" s="290"/>
      <c r="E106" s="127">
        <v>5000000</v>
      </c>
      <c r="F106" s="39"/>
      <c r="G106" s="247" t="s">
        <v>296</v>
      </c>
      <c r="H106" s="247"/>
      <c r="I106" s="247"/>
      <c r="J106" s="247"/>
      <c r="K106" s="247"/>
      <c r="L106" s="247"/>
      <c r="M106" s="248"/>
      <c r="N106" s="185"/>
      <c r="O106" s="185"/>
    </row>
    <row r="107" spans="2:19" s="35" customFormat="1" ht="30" customHeight="1" x14ac:dyDescent="0.35">
      <c r="B107" s="249" t="s">
        <v>445</v>
      </c>
      <c r="C107" s="250"/>
      <c r="D107" s="254"/>
      <c r="E107" s="50">
        <v>4000000</v>
      </c>
      <c r="F107" s="38"/>
      <c r="G107" s="238" t="s">
        <v>296</v>
      </c>
      <c r="H107" s="238">
        <v>0</v>
      </c>
      <c r="I107" s="238" t="s">
        <v>301</v>
      </c>
      <c r="J107" s="238" t="s">
        <v>296</v>
      </c>
      <c r="K107" s="238"/>
      <c r="L107" s="238"/>
      <c r="M107" s="239"/>
      <c r="N107" s="185"/>
      <c r="O107" s="185"/>
    </row>
    <row r="108" spans="2:19" s="35" customFormat="1" ht="30" customHeight="1" x14ac:dyDescent="0.35">
      <c r="B108" s="249" t="s">
        <v>364</v>
      </c>
      <c r="C108" s="250"/>
      <c r="D108" s="254"/>
      <c r="E108" s="50">
        <v>2000000</v>
      </c>
      <c r="F108" s="38"/>
      <c r="G108" s="238" t="s">
        <v>296</v>
      </c>
      <c r="H108" s="238">
        <v>2000000</v>
      </c>
      <c r="I108" s="238" t="s">
        <v>301</v>
      </c>
      <c r="J108" s="238" t="s">
        <v>296</v>
      </c>
      <c r="K108" s="238"/>
      <c r="L108" s="238"/>
      <c r="M108" s="239"/>
      <c r="N108" s="185"/>
      <c r="O108" s="185"/>
    </row>
    <row r="109" spans="2:19" s="35" customFormat="1" ht="30" customHeight="1" x14ac:dyDescent="0.35">
      <c r="B109" s="249" t="s">
        <v>306</v>
      </c>
      <c r="C109" s="250"/>
      <c r="D109" s="254"/>
      <c r="E109" s="50">
        <v>1000000</v>
      </c>
      <c r="F109" s="38"/>
      <c r="G109" s="238" t="s">
        <v>296</v>
      </c>
      <c r="H109" s="238">
        <v>1000000</v>
      </c>
      <c r="I109" s="238" t="s">
        <v>301</v>
      </c>
      <c r="J109" s="238" t="s">
        <v>296</v>
      </c>
      <c r="K109" s="238"/>
      <c r="L109" s="238"/>
      <c r="M109" s="239"/>
      <c r="N109" s="185"/>
      <c r="O109" s="185"/>
    </row>
    <row r="110" spans="2:19" s="35" customFormat="1" ht="30" customHeight="1" x14ac:dyDescent="0.35">
      <c r="B110" s="249" t="s">
        <v>342</v>
      </c>
      <c r="C110" s="250"/>
      <c r="D110" s="254"/>
      <c r="E110" s="50">
        <v>0</v>
      </c>
      <c r="F110" s="38"/>
      <c r="G110" s="238" t="s">
        <v>296</v>
      </c>
      <c r="H110" s="238">
        <v>2000000</v>
      </c>
      <c r="I110" s="238" t="s">
        <v>301</v>
      </c>
      <c r="J110" s="238" t="s">
        <v>296</v>
      </c>
      <c r="K110" s="238"/>
      <c r="L110" s="238"/>
      <c r="M110" s="239"/>
      <c r="N110" s="185"/>
      <c r="O110" s="185"/>
    </row>
    <row r="111" spans="2:19" s="35" customFormat="1" ht="30" customHeight="1" x14ac:dyDescent="0.35">
      <c r="B111" s="249" t="s">
        <v>307</v>
      </c>
      <c r="C111" s="250"/>
      <c r="D111" s="254"/>
      <c r="E111" s="50">
        <v>0</v>
      </c>
      <c r="F111" s="38"/>
      <c r="G111" s="238" t="s">
        <v>296</v>
      </c>
      <c r="H111" s="238">
        <v>0</v>
      </c>
      <c r="I111" s="238" t="s">
        <v>301</v>
      </c>
      <c r="J111" s="238" t="s">
        <v>296</v>
      </c>
      <c r="K111" s="238"/>
      <c r="L111" s="238"/>
      <c r="M111" s="239"/>
      <c r="N111" s="185"/>
      <c r="O111" s="185"/>
    </row>
    <row r="112" spans="2:19" s="35" customFormat="1" ht="30" customHeight="1" x14ac:dyDescent="0.35">
      <c r="B112" s="249" t="s">
        <v>308</v>
      </c>
      <c r="C112" s="250"/>
      <c r="D112" s="254"/>
      <c r="E112" s="50">
        <v>100000</v>
      </c>
      <c r="F112" s="38"/>
      <c r="G112" s="238" t="s">
        <v>296</v>
      </c>
      <c r="H112" s="238">
        <v>100000</v>
      </c>
      <c r="I112" s="238" t="s">
        <v>301</v>
      </c>
      <c r="J112" s="238" t="s">
        <v>296</v>
      </c>
      <c r="K112" s="238"/>
      <c r="L112" s="238"/>
      <c r="M112" s="239"/>
      <c r="N112" s="185"/>
      <c r="O112" s="185"/>
    </row>
    <row r="113" spans="1:15" s="35" customFormat="1" ht="30" customHeight="1" x14ac:dyDescent="0.35">
      <c r="B113" s="249" t="s">
        <v>309</v>
      </c>
      <c r="C113" s="250"/>
      <c r="D113" s="254"/>
      <c r="E113" s="50">
        <v>100000</v>
      </c>
      <c r="F113" s="38"/>
      <c r="G113" s="238" t="s">
        <v>296</v>
      </c>
      <c r="H113" s="238">
        <v>100000</v>
      </c>
      <c r="I113" s="238" t="s">
        <v>301</v>
      </c>
      <c r="J113" s="238" t="s">
        <v>296</v>
      </c>
      <c r="K113" s="238"/>
      <c r="L113" s="238"/>
      <c r="M113" s="239"/>
      <c r="N113" s="185"/>
      <c r="O113" s="185"/>
    </row>
    <row r="114" spans="1:15" s="35" customFormat="1" ht="30" customHeight="1" x14ac:dyDescent="0.35">
      <c r="B114" s="267" t="s">
        <v>310</v>
      </c>
      <c r="C114" s="268"/>
      <c r="D114" s="269"/>
      <c r="E114" s="93">
        <v>0</v>
      </c>
      <c r="F114" s="40"/>
      <c r="G114" s="270" t="s">
        <v>296</v>
      </c>
      <c r="H114" s="270">
        <v>0</v>
      </c>
      <c r="I114" s="270" t="s">
        <v>301</v>
      </c>
      <c r="J114" s="270" t="s">
        <v>296</v>
      </c>
      <c r="K114" s="270"/>
      <c r="L114" s="270"/>
      <c r="M114" s="271"/>
      <c r="N114" s="185"/>
      <c r="O114" s="185"/>
    </row>
    <row r="115" spans="1:15" s="35" customFormat="1" ht="30" customHeight="1" x14ac:dyDescent="0.35">
      <c r="B115" s="272" t="s">
        <v>447</v>
      </c>
      <c r="C115" s="273"/>
      <c r="D115" s="274"/>
      <c r="E115" s="13">
        <f>SUM(E106:E114)</f>
        <v>12200000</v>
      </c>
      <c r="F115" s="92"/>
      <c r="G115" s="275" t="s">
        <v>296</v>
      </c>
      <c r="H115" s="276">
        <f>SUM(H106:H114)</f>
        <v>5200000</v>
      </c>
      <c r="I115" s="276" t="s">
        <v>301</v>
      </c>
      <c r="J115" s="276" t="s">
        <v>296</v>
      </c>
      <c r="K115" s="276"/>
      <c r="L115" s="276"/>
      <c r="M115" s="277"/>
      <c r="N115" s="185"/>
      <c r="O115" s="185"/>
    </row>
    <row r="116" spans="1:15" s="35" customFormat="1" ht="30" customHeight="1" x14ac:dyDescent="0.35">
      <c r="B116" s="260" t="s">
        <v>446</v>
      </c>
      <c r="C116" s="261"/>
      <c r="D116" s="262"/>
      <c r="E116" s="12">
        <f>E102-E115</f>
        <v>5150000</v>
      </c>
      <c r="F116" s="40"/>
      <c r="G116" s="263" t="s">
        <v>296</v>
      </c>
      <c r="H116" s="264">
        <f>E102-H115</f>
        <v>12150000</v>
      </c>
      <c r="I116" s="264" t="s">
        <v>301</v>
      </c>
      <c r="J116" s="264" t="s">
        <v>296</v>
      </c>
      <c r="K116" s="264"/>
      <c r="L116" s="264"/>
      <c r="M116" s="265"/>
      <c r="N116" s="185"/>
      <c r="O116" s="185"/>
    </row>
    <row r="117" spans="1:15" ht="10.050000000000001" customHeight="1" x14ac:dyDescent="0.25"/>
    <row r="119" spans="1:15" s="15" customFormat="1" ht="25.05" customHeight="1" x14ac:dyDescent="0.3">
      <c r="A119" s="37">
        <v>1</v>
      </c>
      <c r="B119" s="193" t="s">
        <v>670</v>
      </c>
      <c r="C119" s="193"/>
      <c r="D119" s="193"/>
      <c r="E119" s="193"/>
      <c r="F119" s="193"/>
      <c r="G119" s="193"/>
      <c r="H119" s="193"/>
      <c r="I119" s="193"/>
      <c r="J119" s="193"/>
      <c r="K119" s="193"/>
      <c r="L119" s="193"/>
      <c r="M119" s="193"/>
    </row>
    <row r="128" spans="1:15" ht="14.4" x14ac:dyDescent="0.3">
      <c r="H128"/>
    </row>
    <row r="133" spans="7:7" ht="14.4" x14ac:dyDescent="0.3">
      <c r="G133"/>
    </row>
  </sheetData>
  <mergeCells count="157">
    <mergeCell ref="B9:M9"/>
    <mergeCell ref="C10:M10"/>
    <mergeCell ref="C11:M11"/>
    <mergeCell ref="C12:M12"/>
    <mergeCell ref="C13:M13"/>
    <mergeCell ref="C14:M14"/>
    <mergeCell ref="B2:M2"/>
    <mergeCell ref="B3:M3"/>
    <mergeCell ref="B4:M4"/>
    <mergeCell ref="B6:M6"/>
    <mergeCell ref="B7:M7"/>
    <mergeCell ref="B8:M8"/>
    <mergeCell ref="C22:M22"/>
    <mergeCell ref="C23:M23"/>
    <mergeCell ref="C24:M24"/>
    <mergeCell ref="B25:M25"/>
    <mergeCell ref="C27:M27"/>
    <mergeCell ref="C26:M26"/>
    <mergeCell ref="C15:M15"/>
    <mergeCell ref="C16:M16"/>
    <mergeCell ref="C18:M18"/>
    <mergeCell ref="C19:M19"/>
    <mergeCell ref="C20:M20"/>
    <mergeCell ref="C21:M21"/>
    <mergeCell ref="C34:M34"/>
    <mergeCell ref="C35:M35"/>
    <mergeCell ref="C36:M36"/>
    <mergeCell ref="C37:M37"/>
    <mergeCell ref="C38:M38"/>
    <mergeCell ref="C39:M39"/>
    <mergeCell ref="C28:M28"/>
    <mergeCell ref="C29:M29"/>
    <mergeCell ref="C30:M30"/>
    <mergeCell ref="B31:M31"/>
    <mergeCell ref="C32:M32"/>
    <mergeCell ref="C33:M33"/>
    <mergeCell ref="B46:D47"/>
    <mergeCell ref="E46:E47"/>
    <mergeCell ref="N46:S47"/>
    <mergeCell ref="B48:D49"/>
    <mergeCell ref="E48:E49"/>
    <mergeCell ref="N48:S49"/>
    <mergeCell ref="B41:M41"/>
    <mergeCell ref="B42:M42"/>
    <mergeCell ref="B43:D43"/>
    <mergeCell ref="N43:S43"/>
    <mergeCell ref="B44:D45"/>
    <mergeCell ref="E44:E45"/>
    <mergeCell ref="N44:S45"/>
    <mergeCell ref="B54:D55"/>
    <mergeCell ref="E54:E55"/>
    <mergeCell ref="N54:S55"/>
    <mergeCell ref="B56:D57"/>
    <mergeCell ref="E56:E57"/>
    <mergeCell ref="N56:S57"/>
    <mergeCell ref="B50:D51"/>
    <mergeCell ref="E50:E51"/>
    <mergeCell ref="N50:S51"/>
    <mergeCell ref="B52:D53"/>
    <mergeCell ref="E52:E53"/>
    <mergeCell ref="N52:S53"/>
    <mergeCell ref="B62:D63"/>
    <mergeCell ref="E62:E63"/>
    <mergeCell ref="N62:S63"/>
    <mergeCell ref="B64:D65"/>
    <mergeCell ref="E64:E65"/>
    <mergeCell ref="N64:S65"/>
    <mergeCell ref="B58:D59"/>
    <mergeCell ref="E58:E59"/>
    <mergeCell ref="N58:S59"/>
    <mergeCell ref="B60:D61"/>
    <mergeCell ref="E60:E61"/>
    <mergeCell ref="N60:S61"/>
    <mergeCell ref="B100:D101"/>
    <mergeCell ref="E100:E101"/>
    <mergeCell ref="N100:S101"/>
    <mergeCell ref="B68:D69"/>
    <mergeCell ref="E68:E69"/>
    <mergeCell ref="N68:S69"/>
    <mergeCell ref="N72:S72"/>
    <mergeCell ref="N73:S74"/>
    <mergeCell ref="E75:E76"/>
    <mergeCell ref="N75:S76"/>
    <mergeCell ref="B79:D80"/>
    <mergeCell ref="E79:E80"/>
    <mergeCell ref="N79:S80"/>
    <mergeCell ref="B81:D82"/>
    <mergeCell ref="E81:E82"/>
    <mergeCell ref="N81:S82"/>
    <mergeCell ref="B77:D78"/>
    <mergeCell ref="E77:E78"/>
    <mergeCell ref="N77:S78"/>
    <mergeCell ref="B88:D89"/>
    <mergeCell ref="E88:E89"/>
    <mergeCell ref="N88:S89"/>
    <mergeCell ref="B96:D97"/>
    <mergeCell ref="E96:E97"/>
    <mergeCell ref="B108:D108"/>
    <mergeCell ref="G108:M108"/>
    <mergeCell ref="B109:D109"/>
    <mergeCell ref="G109:M109"/>
    <mergeCell ref="B102:D102"/>
    <mergeCell ref="B103:D103"/>
    <mergeCell ref="G103:M103"/>
    <mergeCell ref="B105:D105"/>
    <mergeCell ref="G105:M105"/>
    <mergeCell ref="B106:D106"/>
    <mergeCell ref="G106:M106"/>
    <mergeCell ref="B116:D116"/>
    <mergeCell ref="G116:M116"/>
    <mergeCell ref="B119:M119"/>
    <mergeCell ref="C17:M17"/>
    <mergeCell ref="B66:D67"/>
    <mergeCell ref="E66:E67"/>
    <mergeCell ref="B72:D72"/>
    <mergeCell ref="B73:D74"/>
    <mergeCell ref="E73:E74"/>
    <mergeCell ref="B75:D76"/>
    <mergeCell ref="B113:D113"/>
    <mergeCell ref="G113:M113"/>
    <mergeCell ref="B114:D114"/>
    <mergeCell ref="G114:M114"/>
    <mergeCell ref="B115:D115"/>
    <mergeCell ref="G115:M115"/>
    <mergeCell ref="B110:D110"/>
    <mergeCell ref="G110:M110"/>
    <mergeCell ref="B111:D111"/>
    <mergeCell ref="G111:M111"/>
    <mergeCell ref="B112:D112"/>
    <mergeCell ref="G112:M112"/>
    <mergeCell ref="B107:D107"/>
    <mergeCell ref="G107:M107"/>
    <mergeCell ref="B83:D83"/>
    <mergeCell ref="N83:S83"/>
    <mergeCell ref="B84:D85"/>
    <mergeCell ref="E84:E85"/>
    <mergeCell ref="N84:S85"/>
    <mergeCell ref="B86:D87"/>
    <mergeCell ref="E86:E87"/>
    <mergeCell ref="N86:S87"/>
    <mergeCell ref="N66:S67"/>
    <mergeCell ref="B70:D71"/>
    <mergeCell ref="E70:E71"/>
    <mergeCell ref="N70:S71"/>
    <mergeCell ref="B98:D99"/>
    <mergeCell ref="E98:E99"/>
    <mergeCell ref="N98:S99"/>
    <mergeCell ref="B90:D91"/>
    <mergeCell ref="E90:E91"/>
    <mergeCell ref="N90:S91"/>
    <mergeCell ref="B92:D93"/>
    <mergeCell ref="E92:E93"/>
    <mergeCell ref="N92:S93"/>
    <mergeCell ref="B94:D95"/>
    <mergeCell ref="N96:S97"/>
    <mergeCell ref="E94:E95"/>
    <mergeCell ref="N94:S95"/>
  </mergeCells>
  <hyperlinks>
    <hyperlink ref="B119:E119" r:id="rId1" display="Appendix 1: Climate-Related Risks, Opportunities and Financial Impacts in &quot;Implementing the Recommendations of the Task Force on Climate-related Financial Disclosures,&quot; Updates to the 2017 Annex, TCFD, October 2021." xr:uid="{A813574D-DFD6-4241-B378-CAD2FAACD042}"/>
    <hyperlink ref="B119:K119" r:id="rId2" display="&quot;Implementing the Recommendations of the Task Force on Climate-related Financial Disclosures,&quot; Updates to the 2017 Annex, TCFD, October 2021." xr:uid="{1851BE62-B2FB-4DCD-9453-F0E940EC71AE}"/>
  </hyperlinks>
  <pageMargins left="0.25" right="0.25" top="0.75" bottom="0.75" header="0.3" footer="0.3"/>
  <pageSetup scale="82" fitToHeight="0" orientation="landscape" r:id="rId3"/>
  <drawing r:id="rId4"/>
  <legacyDrawing r:id="rId5"/>
  <picture r:id="rId6"/>
  <mc:AlternateContent xmlns:mc="http://schemas.openxmlformats.org/markup-compatibility/2006">
    <mc:Choice Requires="x14">
      <controls>
        <mc:AlternateContent xmlns:mc="http://schemas.openxmlformats.org/markup-compatibility/2006">
          <mc:Choice Requires="x14">
            <control shapeId="47105" r:id="rId7" name="Check Box 1">
              <controlPr defaultSize="0" autoFill="0" autoLine="0" autoPict="0">
                <anchor moveWithCells="1">
                  <from>
                    <xdr:col>1</xdr:col>
                    <xdr:colOff>251460</xdr:colOff>
                    <xdr:row>12</xdr:row>
                    <xdr:rowOff>76200</xdr:rowOff>
                  </from>
                  <to>
                    <xdr:col>1</xdr:col>
                    <xdr:colOff>556260</xdr:colOff>
                    <xdr:row>12</xdr:row>
                    <xdr:rowOff>312420</xdr:rowOff>
                  </to>
                </anchor>
              </controlPr>
            </control>
          </mc:Choice>
        </mc:AlternateContent>
        <mc:AlternateContent xmlns:mc="http://schemas.openxmlformats.org/markup-compatibility/2006">
          <mc:Choice Requires="x14">
            <control shapeId="47106" r:id="rId8" name="Check Box 2">
              <controlPr defaultSize="0" autoFill="0" autoLine="0" autoPict="0">
                <anchor moveWithCells="1">
                  <from>
                    <xdr:col>1</xdr:col>
                    <xdr:colOff>251460</xdr:colOff>
                    <xdr:row>13</xdr:row>
                    <xdr:rowOff>30480</xdr:rowOff>
                  </from>
                  <to>
                    <xdr:col>1</xdr:col>
                    <xdr:colOff>563880</xdr:colOff>
                    <xdr:row>13</xdr:row>
                    <xdr:rowOff>297180</xdr:rowOff>
                  </to>
                </anchor>
              </controlPr>
            </control>
          </mc:Choice>
        </mc:AlternateContent>
        <mc:AlternateContent xmlns:mc="http://schemas.openxmlformats.org/markup-compatibility/2006">
          <mc:Choice Requires="x14">
            <control shapeId="47107" r:id="rId9" name="Check Box 3">
              <controlPr defaultSize="0" autoFill="0" autoLine="0" autoPict="0">
                <anchor moveWithCells="1">
                  <from>
                    <xdr:col>1</xdr:col>
                    <xdr:colOff>251460</xdr:colOff>
                    <xdr:row>14</xdr:row>
                    <xdr:rowOff>15240</xdr:rowOff>
                  </from>
                  <to>
                    <xdr:col>1</xdr:col>
                    <xdr:colOff>556260</xdr:colOff>
                    <xdr:row>14</xdr:row>
                    <xdr:rowOff>297180</xdr:rowOff>
                  </to>
                </anchor>
              </controlPr>
            </control>
          </mc:Choice>
        </mc:AlternateContent>
        <mc:AlternateContent xmlns:mc="http://schemas.openxmlformats.org/markup-compatibility/2006">
          <mc:Choice Requires="x14">
            <control shapeId="47108" r:id="rId10" name="Check Box 4">
              <controlPr defaultSize="0" autoFill="0" autoLine="0" autoPict="0">
                <anchor moveWithCells="1">
                  <from>
                    <xdr:col>1</xdr:col>
                    <xdr:colOff>251460</xdr:colOff>
                    <xdr:row>18</xdr:row>
                    <xdr:rowOff>15240</xdr:rowOff>
                  </from>
                  <to>
                    <xdr:col>1</xdr:col>
                    <xdr:colOff>556260</xdr:colOff>
                    <xdr:row>19</xdr:row>
                    <xdr:rowOff>38100</xdr:rowOff>
                  </to>
                </anchor>
              </controlPr>
            </control>
          </mc:Choice>
        </mc:AlternateContent>
        <mc:AlternateContent xmlns:mc="http://schemas.openxmlformats.org/markup-compatibility/2006">
          <mc:Choice Requires="x14">
            <control shapeId="47109" r:id="rId11" name="Check Box 5">
              <controlPr defaultSize="0" autoFill="0" autoLine="0" autoPict="0">
                <anchor moveWithCells="1">
                  <from>
                    <xdr:col>1</xdr:col>
                    <xdr:colOff>251460</xdr:colOff>
                    <xdr:row>19</xdr:row>
                    <xdr:rowOff>53340</xdr:rowOff>
                  </from>
                  <to>
                    <xdr:col>1</xdr:col>
                    <xdr:colOff>563880</xdr:colOff>
                    <xdr:row>19</xdr:row>
                    <xdr:rowOff>281940</xdr:rowOff>
                  </to>
                </anchor>
              </controlPr>
            </control>
          </mc:Choice>
        </mc:AlternateContent>
        <mc:AlternateContent xmlns:mc="http://schemas.openxmlformats.org/markup-compatibility/2006">
          <mc:Choice Requires="x14">
            <control shapeId="47110" r:id="rId12" name="Check Box 6">
              <controlPr defaultSize="0" autoFill="0" autoLine="0" autoPict="0">
                <anchor moveWithCells="1">
                  <from>
                    <xdr:col>1</xdr:col>
                    <xdr:colOff>251460</xdr:colOff>
                    <xdr:row>11</xdr:row>
                    <xdr:rowOff>7620</xdr:rowOff>
                  </from>
                  <to>
                    <xdr:col>1</xdr:col>
                    <xdr:colOff>556260</xdr:colOff>
                    <xdr:row>11</xdr:row>
                    <xdr:rowOff>373380</xdr:rowOff>
                  </to>
                </anchor>
              </controlPr>
            </control>
          </mc:Choice>
        </mc:AlternateContent>
        <mc:AlternateContent xmlns:mc="http://schemas.openxmlformats.org/markup-compatibility/2006">
          <mc:Choice Requires="x14">
            <control shapeId="47111" r:id="rId13" name="Check Box 7">
              <controlPr defaultSize="0" autoFill="0" autoLine="0" autoPict="0">
                <anchor moveWithCells="1">
                  <from>
                    <xdr:col>1</xdr:col>
                    <xdr:colOff>251460</xdr:colOff>
                    <xdr:row>10</xdr:row>
                    <xdr:rowOff>91440</xdr:rowOff>
                  </from>
                  <to>
                    <xdr:col>1</xdr:col>
                    <xdr:colOff>556260</xdr:colOff>
                    <xdr:row>10</xdr:row>
                    <xdr:rowOff>358140</xdr:rowOff>
                  </to>
                </anchor>
              </controlPr>
            </control>
          </mc:Choice>
        </mc:AlternateContent>
        <mc:AlternateContent xmlns:mc="http://schemas.openxmlformats.org/markup-compatibility/2006">
          <mc:Choice Requires="x14">
            <control shapeId="47112" r:id="rId14" name="Check Box 8">
              <controlPr defaultSize="0" autoFill="0" autoLine="0" autoPict="0">
                <anchor moveWithCells="1">
                  <from>
                    <xdr:col>1</xdr:col>
                    <xdr:colOff>251460</xdr:colOff>
                    <xdr:row>23</xdr:row>
                    <xdr:rowOff>22860</xdr:rowOff>
                  </from>
                  <to>
                    <xdr:col>1</xdr:col>
                    <xdr:colOff>563880</xdr:colOff>
                    <xdr:row>23</xdr:row>
                    <xdr:rowOff>281940</xdr:rowOff>
                  </to>
                </anchor>
              </controlPr>
            </control>
          </mc:Choice>
        </mc:AlternateContent>
        <mc:AlternateContent xmlns:mc="http://schemas.openxmlformats.org/markup-compatibility/2006">
          <mc:Choice Requires="x14">
            <control shapeId="47113" r:id="rId15" name="Check Box 9">
              <controlPr defaultSize="0" autoFill="0" autoLine="0" autoPict="0">
                <anchor moveWithCells="1">
                  <from>
                    <xdr:col>1</xdr:col>
                    <xdr:colOff>251460</xdr:colOff>
                    <xdr:row>19</xdr:row>
                    <xdr:rowOff>373380</xdr:rowOff>
                  </from>
                  <to>
                    <xdr:col>1</xdr:col>
                    <xdr:colOff>563880</xdr:colOff>
                    <xdr:row>21</xdr:row>
                    <xdr:rowOff>0</xdr:rowOff>
                  </to>
                </anchor>
              </controlPr>
            </control>
          </mc:Choice>
        </mc:AlternateContent>
        <mc:AlternateContent xmlns:mc="http://schemas.openxmlformats.org/markup-compatibility/2006">
          <mc:Choice Requires="x14">
            <control shapeId="47114" r:id="rId16" name="Check Box 10">
              <controlPr defaultSize="0" autoFill="0" autoLine="0" autoPict="0">
                <anchor moveWithCells="1">
                  <from>
                    <xdr:col>1</xdr:col>
                    <xdr:colOff>251460</xdr:colOff>
                    <xdr:row>21</xdr:row>
                    <xdr:rowOff>99060</xdr:rowOff>
                  </from>
                  <to>
                    <xdr:col>1</xdr:col>
                    <xdr:colOff>563880</xdr:colOff>
                    <xdr:row>21</xdr:row>
                    <xdr:rowOff>327660</xdr:rowOff>
                  </to>
                </anchor>
              </controlPr>
            </control>
          </mc:Choice>
        </mc:AlternateContent>
        <mc:AlternateContent xmlns:mc="http://schemas.openxmlformats.org/markup-compatibility/2006">
          <mc:Choice Requires="x14">
            <control shapeId="47115" r:id="rId17" name="Check Box 11">
              <controlPr defaultSize="0" autoFill="0" autoLine="0" autoPict="0">
                <anchor moveWithCells="1">
                  <from>
                    <xdr:col>1</xdr:col>
                    <xdr:colOff>243840</xdr:colOff>
                    <xdr:row>27</xdr:row>
                    <xdr:rowOff>22860</xdr:rowOff>
                  </from>
                  <to>
                    <xdr:col>1</xdr:col>
                    <xdr:colOff>556260</xdr:colOff>
                    <xdr:row>27</xdr:row>
                    <xdr:rowOff>297180</xdr:rowOff>
                  </to>
                </anchor>
              </controlPr>
            </control>
          </mc:Choice>
        </mc:AlternateContent>
        <mc:AlternateContent xmlns:mc="http://schemas.openxmlformats.org/markup-compatibility/2006">
          <mc:Choice Requires="x14">
            <control shapeId="47116" r:id="rId18" name="Check Box 12">
              <controlPr defaultSize="0" autoFill="0" autoLine="0" autoPict="0">
                <anchor moveWithCells="1">
                  <from>
                    <xdr:col>1</xdr:col>
                    <xdr:colOff>243840</xdr:colOff>
                    <xdr:row>29</xdr:row>
                    <xdr:rowOff>0</xdr:rowOff>
                  </from>
                  <to>
                    <xdr:col>1</xdr:col>
                    <xdr:colOff>556260</xdr:colOff>
                    <xdr:row>29</xdr:row>
                    <xdr:rowOff>297180</xdr:rowOff>
                  </to>
                </anchor>
              </controlPr>
            </control>
          </mc:Choice>
        </mc:AlternateContent>
        <mc:AlternateContent xmlns:mc="http://schemas.openxmlformats.org/markup-compatibility/2006">
          <mc:Choice Requires="x14">
            <control shapeId="47117" r:id="rId19" name="Check Box 13">
              <controlPr defaultSize="0" autoFill="0" autoLine="0" autoPict="0">
                <anchor moveWithCells="1">
                  <from>
                    <xdr:col>1</xdr:col>
                    <xdr:colOff>251460</xdr:colOff>
                    <xdr:row>24</xdr:row>
                    <xdr:rowOff>358140</xdr:rowOff>
                  </from>
                  <to>
                    <xdr:col>1</xdr:col>
                    <xdr:colOff>563880</xdr:colOff>
                    <xdr:row>26</xdr:row>
                    <xdr:rowOff>7620</xdr:rowOff>
                  </to>
                </anchor>
              </controlPr>
            </control>
          </mc:Choice>
        </mc:AlternateContent>
        <mc:AlternateContent xmlns:mc="http://schemas.openxmlformats.org/markup-compatibility/2006">
          <mc:Choice Requires="x14">
            <control shapeId="47118" r:id="rId20" name="Check Box 14">
              <controlPr defaultSize="0" autoFill="0" autoLine="0" autoPict="0">
                <anchor moveWithCells="1">
                  <from>
                    <xdr:col>1</xdr:col>
                    <xdr:colOff>251460</xdr:colOff>
                    <xdr:row>25</xdr:row>
                    <xdr:rowOff>38100</xdr:rowOff>
                  </from>
                  <to>
                    <xdr:col>1</xdr:col>
                    <xdr:colOff>563880</xdr:colOff>
                    <xdr:row>25</xdr:row>
                    <xdr:rowOff>320040</xdr:rowOff>
                  </to>
                </anchor>
              </controlPr>
            </control>
          </mc:Choice>
        </mc:AlternateContent>
        <mc:AlternateContent xmlns:mc="http://schemas.openxmlformats.org/markup-compatibility/2006">
          <mc:Choice Requires="x14">
            <control shapeId="47119" r:id="rId21" name="Check Box 15">
              <controlPr defaultSize="0" autoFill="0" autoLine="0" autoPict="0">
                <anchor moveWithCells="1">
                  <from>
                    <xdr:col>1</xdr:col>
                    <xdr:colOff>251460</xdr:colOff>
                    <xdr:row>22</xdr:row>
                    <xdr:rowOff>38100</xdr:rowOff>
                  </from>
                  <to>
                    <xdr:col>1</xdr:col>
                    <xdr:colOff>556260</xdr:colOff>
                    <xdr:row>22</xdr:row>
                    <xdr:rowOff>312420</xdr:rowOff>
                  </to>
                </anchor>
              </controlPr>
            </control>
          </mc:Choice>
        </mc:AlternateContent>
        <mc:AlternateContent xmlns:mc="http://schemas.openxmlformats.org/markup-compatibility/2006">
          <mc:Choice Requires="x14">
            <control shapeId="47120" r:id="rId22" name="Check Box 16">
              <controlPr defaultSize="0" autoFill="0" autoLine="0" autoPict="0">
                <anchor moveWithCells="1">
                  <from>
                    <xdr:col>1</xdr:col>
                    <xdr:colOff>251460</xdr:colOff>
                    <xdr:row>28</xdr:row>
                    <xdr:rowOff>38100</xdr:rowOff>
                  </from>
                  <to>
                    <xdr:col>1</xdr:col>
                    <xdr:colOff>556260</xdr:colOff>
                    <xdr:row>28</xdr:row>
                    <xdr:rowOff>304800</xdr:rowOff>
                  </to>
                </anchor>
              </controlPr>
            </control>
          </mc:Choice>
        </mc:AlternateContent>
        <mc:AlternateContent xmlns:mc="http://schemas.openxmlformats.org/markup-compatibility/2006">
          <mc:Choice Requires="x14">
            <control shapeId="47121" r:id="rId23" name="Check Box 17">
              <controlPr defaultSize="0" autoFill="0" autoLine="0" autoPict="0">
                <anchor moveWithCells="1">
                  <from>
                    <xdr:col>1</xdr:col>
                    <xdr:colOff>243840</xdr:colOff>
                    <xdr:row>36</xdr:row>
                    <xdr:rowOff>22860</xdr:rowOff>
                  </from>
                  <to>
                    <xdr:col>1</xdr:col>
                    <xdr:colOff>556260</xdr:colOff>
                    <xdr:row>36</xdr:row>
                    <xdr:rowOff>297180</xdr:rowOff>
                  </to>
                </anchor>
              </controlPr>
            </control>
          </mc:Choice>
        </mc:AlternateContent>
        <mc:AlternateContent xmlns:mc="http://schemas.openxmlformats.org/markup-compatibility/2006">
          <mc:Choice Requires="x14">
            <control shapeId="47122" r:id="rId24" name="Check Box 18">
              <controlPr defaultSize="0" autoFill="0" autoLine="0" autoPict="0">
                <anchor moveWithCells="1">
                  <from>
                    <xdr:col>1</xdr:col>
                    <xdr:colOff>251460</xdr:colOff>
                    <xdr:row>38</xdr:row>
                    <xdr:rowOff>38100</xdr:rowOff>
                  </from>
                  <to>
                    <xdr:col>1</xdr:col>
                    <xdr:colOff>556260</xdr:colOff>
                    <xdr:row>38</xdr:row>
                    <xdr:rowOff>327660</xdr:rowOff>
                  </to>
                </anchor>
              </controlPr>
            </control>
          </mc:Choice>
        </mc:AlternateContent>
        <mc:AlternateContent xmlns:mc="http://schemas.openxmlformats.org/markup-compatibility/2006">
          <mc:Choice Requires="x14">
            <control shapeId="47123" r:id="rId25" name="Check Box 19">
              <controlPr defaultSize="0" autoFill="0" autoLine="0" autoPict="0">
                <anchor moveWithCells="1">
                  <from>
                    <xdr:col>1</xdr:col>
                    <xdr:colOff>251460</xdr:colOff>
                    <xdr:row>31</xdr:row>
                    <xdr:rowOff>60960</xdr:rowOff>
                  </from>
                  <to>
                    <xdr:col>1</xdr:col>
                    <xdr:colOff>563880</xdr:colOff>
                    <xdr:row>31</xdr:row>
                    <xdr:rowOff>281940</xdr:rowOff>
                  </to>
                </anchor>
              </controlPr>
            </control>
          </mc:Choice>
        </mc:AlternateContent>
        <mc:AlternateContent xmlns:mc="http://schemas.openxmlformats.org/markup-compatibility/2006">
          <mc:Choice Requires="x14">
            <control shapeId="47124" r:id="rId26" name="Check Box 20">
              <controlPr defaultSize="0" autoFill="0" autoLine="0" autoPict="0">
                <anchor moveWithCells="1">
                  <from>
                    <xdr:col>1</xdr:col>
                    <xdr:colOff>251460</xdr:colOff>
                    <xdr:row>33</xdr:row>
                    <xdr:rowOff>38100</xdr:rowOff>
                  </from>
                  <to>
                    <xdr:col>1</xdr:col>
                    <xdr:colOff>556260</xdr:colOff>
                    <xdr:row>33</xdr:row>
                    <xdr:rowOff>320040</xdr:rowOff>
                  </to>
                </anchor>
              </controlPr>
            </control>
          </mc:Choice>
        </mc:AlternateContent>
        <mc:AlternateContent xmlns:mc="http://schemas.openxmlformats.org/markup-compatibility/2006">
          <mc:Choice Requires="x14">
            <control shapeId="47125" r:id="rId27" name="Check Box 21">
              <controlPr defaultSize="0" autoFill="0" autoLine="0" autoPict="0">
                <anchor moveWithCells="1">
                  <from>
                    <xdr:col>1</xdr:col>
                    <xdr:colOff>251460</xdr:colOff>
                    <xdr:row>37</xdr:row>
                    <xdr:rowOff>38100</xdr:rowOff>
                  </from>
                  <to>
                    <xdr:col>1</xdr:col>
                    <xdr:colOff>556260</xdr:colOff>
                    <xdr:row>37</xdr:row>
                    <xdr:rowOff>304800</xdr:rowOff>
                  </to>
                </anchor>
              </controlPr>
            </control>
          </mc:Choice>
        </mc:AlternateContent>
        <mc:AlternateContent xmlns:mc="http://schemas.openxmlformats.org/markup-compatibility/2006">
          <mc:Choice Requires="x14">
            <control shapeId="47126" r:id="rId28" name="Check Box 22">
              <controlPr defaultSize="0" autoFill="0" autoLine="0" autoPict="0">
                <anchor moveWithCells="1">
                  <from>
                    <xdr:col>1</xdr:col>
                    <xdr:colOff>243840</xdr:colOff>
                    <xdr:row>34</xdr:row>
                    <xdr:rowOff>22860</xdr:rowOff>
                  </from>
                  <to>
                    <xdr:col>1</xdr:col>
                    <xdr:colOff>556260</xdr:colOff>
                    <xdr:row>34</xdr:row>
                    <xdr:rowOff>297180</xdr:rowOff>
                  </to>
                </anchor>
              </controlPr>
            </control>
          </mc:Choice>
        </mc:AlternateContent>
        <mc:AlternateContent xmlns:mc="http://schemas.openxmlformats.org/markup-compatibility/2006">
          <mc:Choice Requires="x14">
            <control shapeId="47127" r:id="rId29" name="Check Box 23">
              <controlPr defaultSize="0" autoFill="0" autoLine="0" autoPict="0">
                <anchor moveWithCells="1">
                  <from>
                    <xdr:col>1</xdr:col>
                    <xdr:colOff>251460</xdr:colOff>
                    <xdr:row>35</xdr:row>
                    <xdr:rowOff>38100</xdr:rowOff>
                  </from>
                  <to>
                    <xdr:col>1</xdr:col>
                    <xdr:colOff>556260</xdr:colOff>
                    <xdr:row>35</xdr:row>
                    <xdr:rowOff>304800</xdr:rowOff>
                  </to>
                </anchor>
              </controlPr>
            </control>
          </mc:Choice>
        </mc:AlternateContent>
        <mc:AlternateContent xmlns:mc="http://schemas.openxmlformats.org/markup-compatibility/2006">
          <mc:Choice Requires="x14">
            <control shapeId="47128" r:id="rId30" name="Check Box 24">
              <controlPr defaultSize="0" autoFill="0" autoLine="0" autoPict="0">
                <anchor moveWithCells="1">
                  <from>
                    <xdr:col>1</xdr:col>
                    <xdr:colOff>251460</xdr:colOff>
                    <xdr:row>32</xdr:row>
                    <xdr:rowOff>38100</xdr:rowOff>
                  </from>
                  <to>
                    <xdr:col>1</xdr:col>
                    <xdr:colOff>571500</xdr:colOff>
                    <xdr:row>32</xdr:row>
                    <xdr:rowOff>274320</xdr:rowOff>
                  </to>
                </anchor>
              </controlPr>
            </control>
          </mc:Choice>
        </mc:AlternateContent>
        <mc:AlternateContent xmlns:mc="http://schemas.openxmlformats.org/markup-compatibility/2006">
          <mc:Choice Requires="x14">
            <control shapeId="47129" r:id="rId31" name="Check Box 25">
              <controlPr defaultSize="0" autoFill="0" autoLine="0" autoPict="0">
                <anchor moveWithCells="1">
                  <from>
                    <xdr:col>1</xdr:col>
                    <xdr:colOff>251460</xdr:colOff>
                    <xdr:row>15</xdr:row>
                    <xdr:rowOff>15240</xdr:rowOff>
                  </from>
                  <to>
                    <xdr:col>1</xdr:col>
                    <xdr:colOff>563880</xdr:colOff>
                    <xdr:row>15</xdr:row>
                    <xdr:rowOff>297180</xdr:rowOff>
                  </to>
                </anchor>
              </controlPr>
            </control>
          </mc:Choice>
        </mc:AlternateContent>
        <mc:AlternateContent xmlns:mc="http://schemas.openxmlformats.org/markup-compatibility/2006">
          <mc:Choice Requires="x14">
            <control shapeId="47130" r:id="rId32" name="Check Box 26">
              <controlPr defaultSize="0" autoFill="0" autoLine="0" autoPict="0">
                <anchor moveWithCells="1">
                  <from>
                    <xdr:col>1</xdr:col>
                    <xdr:colOff>251460</xdr:colOff>
                    <xdr:row>17</xdr:row>
                    <xdr:rowOff>15240</xdr:rowOff>
                  </from>
                  <to>
                    <xdr:col>1</xdr:col>
                    <xdr:colOff>563880</xdr:colOff>
                    <xdr:row>17</xdr:row>
                    <xdr:rowOff>297180</xdr:rowOff>
                  </to>
                </anchor>
              </controlPr>
            </control>
          </mc:Choice>
        </mc:AlternateContent>
        <mc:AlternateContent xmlns:mc="http://schemas.openxmlformats.org/markup-compatibility/2006">
          <mc:Choice Requires="x14">
            <control shapeId="47131" r:id="rId33" name="Check Box 27">
              <controlPr defaultSize="0" autoFill="0" autoLine="0" autoPict="0">
                <anchor moveWithCells="1">
                  <from>
                    <xdr:col>1</xdr:col>
                    <xdr:colOff>251460</xdr:colOff>
                    <xdr:row>9</xdr:row>
                    <xdr:rowOff>15240</xdr:rowOff>
                  </from>
                  <to>
                    <xdr:col>1</xdr:col>
                    <xdr:colOff>563880</xdr:colOff>
                    <xdr:row>9</xdr:row>
                    <xdr:rowOff>297180</xdr:rowOff>
                  </to>
                </anchor>
              </controlPr>
            </control>
          </mc:Choice>
        </mc:AlternateContent>
        <mc:AlternateContent xmlns:mc="http://schemas.openxmlformats.org/markup-compatibility/2006">
          <mc:Choice Requires="x14">
            <control shapeId="47144" r:id="rId34" name="Check Box 40">
              <controlPr defaultSize="0" autoFill="0" autoLine="0" autoPict="0">
                <anchor moveWithCells="1">
                  <from>
                    <xdr:col>1</xdr:col>
                    <xdr:colOff>251460</xdr:colOff>
                    <xdr:row>16</xdr:row>
                    <xdr:rowOff>15240</xdr:rowOff>
                  </from>
                  <to>
                    <xdr:col>1</xdr:col>
                    <xdr:colOff>563880</xdr:colOff>
                    <xdr:row>16</xdr:row>
                    <xdr:rowOff>297180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39730-7488-4D96-9875-96B040D82ED7}">
  <sheetPr>
    <tabColor theme="7" tint="-0.499984740745262"/>
    <pageSetUpPr autoPageBreaks="0" fitToPage="1"/>
  </sheetPr>
  <dimension ref="A1:BI53"/>
  <sheetViews>
    <sheetView showGridLines="0" zoomScale="70" zoomScaleNormal="70" workbookViewId="0">
      <selection activeCell="B2" sqref="B2:M2"/>
    </sheetView>
  </sheetViews>
  <sheetFormatPr defaultColWidth="9.21875" defaultRowHeight="13.8" x14ac:dyDescent="0.25"/>
  <cols>
    <col min="1" max="1" width="5.6640625" style="5" customWidth="1"/>
    <col min="2" max="2" width="36.5546875" style="5" customWidth="1"/>
    <col min="3" max="4" width="22.77734375" style="5" customWidth="1"/>
    <col min="5" max="6" width="15.6640625" style="5" customWidth="1"/>
    <col min="7" max="7" width="23" style="5" customWidth="1"/>
    <col min="8" max="8" width="8.44140625" style="5" customWidth="1"/>
    <col min="9" max="16" width="20.6640625" style="5" customWidth="1"/>
    <col min="17" max="22" width="15" style="5" customWidth="1"/>
    <col min="23" max="16384" width="9.21875" style="5"/>
  </cols>
  <sheetData>
    <row r="1" spans="1:61" ht="12.45" customHeight="1" x14ac:dyDescent="0.25"/>
    <row r="2" spans="1:61" s="4" customFormat="1" ht="50.1" customHeight="1" x14ac:dyDescent="0.25">
      <c r="A2" s="1"/>
      <c r="B2" s="346" t="s">
        <v>377</v>
      </c>
      <c r="C2" s="347"/>
      <c r="D2" s="347"/>
      <c r="E2" s="347"/>
      <c r="F2" s="347"/>
      <c r="G2" s="347"/>
      <c r="H2" s="347"/>
      <c r="I2" s="347"/>
      <c r="J2" s="347"/>
      <c r="K2" s="347"/>
      <c r="L2" s="347"/>
      <c r="M2" s="347"/>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row>
    <row r="3" spans="1:61" s="6" customFormat="1" ht="72.45" customHeight="1" x14ac:dyDescent="0.3">
      <c r="B3" s="348" t="s">
        <v>456</v>
      </c>
      <c r="C3" s="349"/>
      <c r="D3" s="349"/>
      <c r="E3" s="349"/>
      <c r="F3" s="349"/>
      <c r="G3" s="349"/>
      <c r="H3" s="349"/>
      <c r="I3" s="349"/>
      <c r="J3" s="349"/>
      <c r="K3" s="349"/>
      <c r="L3" s="349"/>
      <c r="M3" s="349"/>
    </row>
    <row r="4" spans="1:61" s="1" customFormat="1" ht="48" customHeight="1" x14ac:dyDescent="0.25">
      <c r="B4" s="350" t="s">
        <v>541</v>
      </c>
      <c r="C4" s="351"/>
      <c r="D4" s="351"/>
      <c r="E4" s="351"/>
      <c r="F4" s="351"/>
      <c r="G4" s="351"/>
      <c r="H4" s="351"/>
      <c r="I4" s="351"/>
      <c r="J4" s="351"/>
      <c r="K4" s="351"/>
      <c r="L4" s="351"/>
      <c r="M4" s="351"/>
    </row>
    <row r="5" spans="1:61" ht="10.050000000000001" customHeight="1" x14ac:dyDescent="0.25"/>
    <row r="6" spans="1:61" ht="51" customHeight="1" x14ac:dyDescent="0.25">
      <c r="B6" s="324" t="s">
        <v>590</v>
      </c>
      <c r="C6" s="324"/>
      <c r="D6" s="55" t="s">
        <v>2</v>
      </c>
      <c r="E6" s="55" t="s">
        <v>3</v>
      </c>
      <c r="F6" s="55" t="s">
        <v>4</v>
      </c>
      <c r="G6" s="56" t="s">
        <v>542</v>
      </c>
      <c r="H6" s="145"/>
      <c r="I6" s="91" t="s">
        <v>6</v>
      </c>
      <c r="J6" s="91" t="s">
        <v>7</v>
      </c>
      <c r="K6" s="91" t="s">
        <v>8</v>
      </c>
      <c r="L6" s="91" t="s">
        <v>9</v>
      </c>
      <c r="M6" s="91" t="s">
        <v>10</v>
      </c>
      <c r="N6" s="91" t="s">
        <v>314</v>
      </c>
      <c r="O6" s="91" t="s">
        <v>315</v>
      </c>
      <c r="P6" s="91" t="s">
        <v>316</v>
      </c>
      <c r="Q6" s="325" t="s">
        <v>359</v>
      </c>
      <c r="R6" s="326"/>
      <c r="S6" s="326"/>
      <c r="T6" s="326"/>
      <c r="U6" s="326"/>
      <c r="V6" s="327"/>
    </row>
    <row r="7" spans="1:61" ht="25.05" customHeight="1" x14ac:dyDescent="0.25">
      <c r="B7" s="288" t="s">
        <v>448</v>
      </c>
      <c r="C7" s="328"/>
      <c r="D7" s="329">
        <v>15000000</v>
      </c>
      <c r="E7" s="330">
        <v>0.25</v>
      </c>
      <c r="F7" s="331">
        <v>0.5</v>
      </c>
      <c r="G7" s="332">
        <f>D7*E7*F7</f>
        <v>1875000</v>
      </c>
      <c r="H7" s="371"/>
      <c r="I7" s="89">
        <v>0.05</v>
      </c>
      <c r="J7" s="89">
        <v>0.1</v>
      </c>
      <c r="K7" s="89">
        <v>0.3</v>
      </c>
      <c r="L7" s="89">
        <v>0.5</v>
      </c>
      <c r="M7" s="89">
        <v>0.8</v>
      </c>
      <c r="N7" s="89">
        <v>1</v>
      </c>
      <c r="O7" s="89">
        <v>1</v>
      </c>
      <c r="P7" s="95">
        <v>1</v>
      </c>
      <c r="Q7" s="317" t="s">
        <v>296</v>
      </c>
      <c r="R7" s="247"/>
      <c r="S7" s="247"/>
      <c r="T7" s="247"/>
      <c r="U7" s="247"/>
      <c r="V7" s="248"/>
    </row>
    <row r="8" spans="1:61" ht="25.05" customHeight="1" x14ac:dyDescent="0.25">
      <c r="B8" s="252"/>
      <c r="C8" s="251"/>
      <c r="D8" s="319"/>
      <c r="E8" s="320"/>
      <c r="F8" s="321"/>
      <c r="G8" s="322">
        <f>D8*E8*F8</f>
        <v>0</v>
      </c>
      <c r="H8" s="323"/>
      <c r="I8" s="17">
        <f>I7*$G$7</f>
        <v>93750</v>
      </c>
      <c r="J8" s="17">
        <f t="shared" ref="J8:P8" si="0">J7*$G$7</f>
        <v>187500</v>
      </c>
      <c r="K8" s="17">
        <f t="shared" si="0"/>
        <v>562500</v>
      </c>
      <c r="L8" s="17">
        <f t="shared" si="0"/>
        <v>937500</v>
      </c>
      <c r="M8" s="17">
        <f t="shared" si="0"/>
        <v>1500000</v>
      </c>
      <c r="N8" s="17">
        <f t="shared" si="0"/>
        <v>1875000</v>
      </c>
      <c r="O8" s="17">
        <f t="shared" si="0"/>
        <v>1875000</v>
      </c>
      <c r="P8" s="18">
        <f t="shared" si="0"/>
        <v>1875000</v>
      </c>
      <c r="Q8" s="318"/>
      <c r="R8" s="238"/>
      <c r="S8" s="238"/>
      <c r="T8" s="238"/>
      <c r="U8" s="238"/>
      <c r="V8" s="239"/>
    </row>
    <row r="9" spans="1:61" ht="25.05" customHeight="1" x14ac:dyDescent="0.25">
      <c r="B9" s="249" t="s">
        <v>543</v>
      </c>
      <c r="C9" s="251"/>
      <c r="D9" s="319">
        <v>1000000</v>
      </c>
      <c r="E9" s="320">
        <v>0.1</v>
      </c>
      <c r="F9" s="321">
        <v>0.8</v>
      </c>
      <c r="G9" s="322">
        <f t="shared" ref="G9:G20" si="1">D9*E9*F9</f>
        <v>80000</v>
      </c>
      <c r="H9" s="323"/>
      <c r="I9" s="89">
        <v>0.05</v>
      </c>
      <c r="J9" s="89">
        <v>0.1</v>
      </c>
      <c r="K9" s="89">
        <v>0.3</v>
      </c>
      <c r="L9" s="89">
        <v>0.5</v>
      </c>
      <c r="M9" s="89">
        <v>0.8</v>
      </c>
      <c r="N9" s="89">
        <v>1</v>
      </c>
      <c r="O9" s="89">
        <v>1</v>
      </c>
      <c r="P9" s="95">
        <v>1</v>
      </c>
      <c r="Q9" s="318" t="s">
        <v>296</v>
      </c>
      <c r="R9" s="238"/>
      <c r="S9" s="238"/>
      <c r="T9" s="238"/>
      <c r="U9" s="238"/>
      <c r="V9" s="239"/>
    </row>
    <row r="10" spans="1:61" ht="25.05" customHeight="1" x14ac:dyDescent="0.25">
      <c r="B10" s="252"/>
      <c r="C10" s="251"/>
      <c r="D10" s="319"/>
      <c r="E10" s="320"/>
      <c r="F10" s="321"/>
      <c r="G10" s="322">
        <f t="shared" si="1"/>
        <v>0</v>
      </c>
      <c r="H10" s="323"/>
      <c r="I10" s="17">
        <f>I9*$G$9</f>
        <v>4000</v>
      </c>
      <c r="J10" s="17">
        <f t="shared" ref="J10:P10" si="2">J9*$G$9</f>
        <v>8000</v>
      </c>
      <c r="K10" s="17">
        <f t="shared" si="2"/>
        <v>24000</v>
      </c>
      <c r="L10" s="17">
        <f t="shared" si="2"/>
        <v>40000</v>
      </c>
      <c r="M10" s="17">
        <f t="shared" si="2"/>
        <v>64000</v>
      </c>
      <c r="N10" s="17">
        <f t="shared" si="2"/>
        <v>80000</v>
      </c>
      <c r="O10" s="17">
        <f t="shared" si="2"/>
        <v>80000</v>
      </c>
      <c r="P10" s="18">
        <f t="shared" si="2"/>
        <v>80000</v>
      </c>
      <c r="Q10" s="318"/>
      <c r="R10" s="238"/>
      <c r="S10" s="238"/>
      <c r="T10" s="238"/>
      <c r="U10" s="238"/>
      <c r="V10" s="239"/>
    </row>
    <row r="11" spans="1:61" ht="25.05" customHeight="1" x14ac:dyDescent="0.25">
      <c r="B11" s="249" t="s">
        <v>544</v>
      </c>
      <c r="C11" s="254"/>
      <c r="D11" s="319">
        <v>2000000</v>
      </c>
      <c r="E11" s="320">
        <v>0.1</v>
      </c>
      <c r="F11" s="321">
        <v>0.8</v>
      </c>
      <c r="G11" s="322">
        <f t="shared" si="1"/>
        <v>160000</v>
      </c>
      <c r="H11" s="323"/>
      <c r="I11" s="89">
        <v>0.05</v>
      </c>
      <c r="J11" s="89">
        <v>0.1</v>
      </c>
      <c r="K11" s="89">
        <v>0.3</v>
      </c>
      <c r="L11" s="89">
        <v>0.5</v>
      </c>
      <c r="M11" s="89">
        <v>0.8</v>
      </c>
      <c r="N11" s="89">
        <v>1</v>
      </c>
      <c r="O11" s="89">
        <v>1</v>
      </c>
      <c r="P11" s="95">
        <v>1</v>
      </c>
      <c r="Q11" s="318" t="s">
        <v>296</v>
      </c>
      <c r="R11" s="238"/>
      <c r="S11" s="238"/>
      <c r="T11" s="238"/>
      <c r="U11" s="238"/>
      <c r="V11" s="239"/>
    </row>
    <row r="12" spans="1:61" ht="25.05" customHeight="1" x14ac:dyDescent="0.25">
      <c r="B12" s="249"/>
      <c r="C12" s="254"/>
      <c r="D12" s="319"/>
      <c r="E12" s="320"/>
      <c r="F12" s="321"/>
      <c r="G12" s="322">
        <f t="shared" si="1"/>
        <v>0</v>
      </c>
      <c r="H12" s="323"/>
      <c r="I12" s="17">
        <f>I11*$G$11</f>
        <v>8000</v>
      </c>
      <c r="J12" s="17">
        <f t="shared" ref="J12:P12" si="3">J11*$G$11</f>
        <v>16000</v>
      </c>
      <c r="K12" s="17">
        <f t="shared" si="3"/>
        <v>48000</v>
      </c>
      <c r="L12" s="17">
        <f t="shared" si="3"/>
        <v>80000</v>
      </c>
      <c r="M12" s="17">
        <f t="shared" si="3"/>
        <v>128000</v>
      </c>
      <c r="N12" s="17">
        <f t="shared" si="3"/>
        <v>160000</v>
      </c>
      <c r="O12" s="17">
        <f t="shared" si="3"/>
        <v>160000</v>
      </c>
      <c r="P12" s="18">
        <f t="shared" si="3"/>
        <v>160000</v>
      </c>
      <c r="Q12" s="318"/>
      <c r="R12" s="238"/>
      <c r="S12" s="238"/>
      <c r="T12" s="238"/>
      <c r="U12" s="238"/>
      <c r="V12" s="239"/>
    </row>
    <row r="13" spans="1:61" ht="25.05" customHeight="1" x14ac:dyDescent="0.25">
      <c r="B13" s="249" t="s">
        <v>545</v>
      </c>
      <c r="C13" s="254"/>
      <c r="D13" s="319">
        <v>10000000</v>
      </c>
      <c r="E13" s="320">
        <v>0.02</v>
      </c>
      <c r="F13" s="321">
        <v>0.5</v>
      </c>
      <c r="G13" s="322">
        <f t="shared" si="1"/>
        <v>100000</v>
      </c>
      <c r="H13" s="323"/>
      <c r="I13" s="89">
        <v>0.05</v>
      </c>
      <c r="J13" s="89">
        <v>0.1</v>
      </c>
      <c r="K13" s="89">
        <v>0.3</v>
      </c>
      <c r="L13" s="89">
        <v>0.5</v>
      </c>
      <c r="M13" s="89">
        <v>0.8</v>
      </c>
      <c r="N13" s="89">
        <v>1</v>
      </c>
      <c r="O13" s="89">
        <v>1</v>
      </c>
      <c r="P13" s="95">
        <v>1</v>
      </c>
      <c r="Q13" s="318" t="s">
        <v>296</v>
      </c>
      <c r="R13" s="238"/>
      <c r="S13" s="238"/>
      <c r="T13" s="238"/>
      <c r="U13" s="238"/>
      <c r="V13" s="239"/>
    </row>
    <row r="14" spans="1:61" ht="25.05" customHeight="1" x14ac:dyDescent="0.25">
      <c r="B14" s="249"/>
      <c r="C14" s="254"/>
      <c r="D14" s="319"/>
      <c r="E14" s="320"/>
      <c r="F14" s="321"/>
      <c r="G14" s="322">
        <f t="shared" si="1"/>
        <v>0</v>
      </c>
      <c r="H14" s="323"/>
      <c r="I14" s="17">
        <f>I13*$G$13</f>
        <v>5000</v>
      </c>
      <c r="J14" s="17">
        <f t="shared" ref="J14:P14" si="4">J13*$G$13</f>
        <v>10000</v>
      </c>
      <c r="K14" s="17">
        <f t="shared" si="4"/>
        <v>30000</v>
      </c>
      <c r="L14" s="17">
        <f t="shared" si="4"/>
        <v>50000</v>
      </c>
      <c r="M14" s="17">
        <f t="shared" si="4"/>
        <v>80000</v>
      </c>
      <c r="N14" s="17">
        <f t="shared" si="4"/>
        <v>100000</v>
      </c>
      <c r="O14" s="17">
        <f t="shared" si="4"/>
        <v>100000</v>
      </c>
      <c r="P14" s="18">
        <f t="shared" si="4"/>
        <v>100000</v>
      </c>
      <c r="Q14" s="318"/>
      <c r="R14" s="238"/>
      <c r="S14" s="238"/>
      <c r="T14" s="238"/>
      <c r="U14" s="238"/>
      <c r="V14" s="239"/>
    </row>
    <row r="15" spans="1:61" ht="25.05" customHeight="1" x14ac:dyDescent="0.25">
      <c r="B15" s="249" t="s">
        <v>546</v>
      </c>
      <c r="C15" s="254"/>
      <c r="D15" s="319">
        <v>7000000</v>
      </c>
      <c r="E15" s="320">
        <v>0.1</v>
      </c>
      <c r="F15" s="321">
        <v>0.3</v>
      </c>
      <c r="G15" s="322">
        <f t="shared" si="1"/>
        <v>210000</v>
      </c>
      <c r="H15" s="323"/>
      <c r="I15" s="89">
        <v>0.05</v>
      </c>
      <c r="J15" s="89">
        <v>0.1</v>
      </c>
      <c r="K15" s="89">
        <v>0.3</v>
      </c>
      <c r="L15" s="89">
        <v>0.5</v>
      </c>
      <c r="M15" s="89">
        <v>0.8</v>
      </c>
      <c r="N15" s="89">
        <v>1</v>
      </c>
      <c r="O15" s="89">
        <v>1</v>
      </c>
      <c r="P15" s="95">
        <v>1</v>
      </c>
      <c r="Q15" s="318" t="s">
        <v>296</v>
      </c>
      <c r="R15" s="238"/>
      <c r="S15" s="238"/>
      <c r="T15" s="238"/>
      <c r="U15" s="238"/>
      <c r="V15" s="239"/>
    </row>
    <row r="16" spans="1:61" ht="25.05" customHeight="1" x14ac:dyDescent="0.25">
      <c r="B16" s="249"/>
      <c r="C16" s="254"/>
      <c r="D16" s="319"/>
      <c r="E16" s="320"/>
      <c r="F16" s="321"/>
      <c r="G16" s="322">
        <f t="shared" si="1"/>
        <v>0</v>
      </c>
      <c r="H16" s="323"/>
      <c r="I16" s="17">
        <f>I15*$G$15</f>
        <v>10500</v>
      </c>
      <c r="J16" s="17">
        <f t="shared" ref="J16:P16" si="5">J15*$G$15</f>
        <v>21000</v>
      </c>
      <c r="K16" s="17">
        <f t="shared" si="5"/>
        <v>63000</v>
      </c>
      <c r="L16" s="17">
        <f t="shared" si="5"/>
        <v>105000</v>
      </c>
      <c r="M16" s="17">
        <f t="shared" si="5"/>
        <v>168000</v>
      </c>
      <c r="N16" s="17">
        <f t="shared" si="5"/>
        <v>210000</v>
      </c>
      <c r="O16" s="17">
        <f t="shared" si="5"/>
        <v>210000</v>
      </c>
      <c r="P16" s="18">
        <f t="shared" si="5"/>
        <v>210000</v>
      </c>
      <c r="Q16" s="318"/>
      <c r="R16" s="238"/>
      <c r="S16" s="238"/>
      <c r="T16" s="238"/>
      <c r="U16" s="238"/>
      <c r="V16" s="239"/>
    </row>
    <row r="17" spans="2:22" ht="25.05" customHeight="1" x14ac:dyDescent="0.25">
      <c r="B17" s="249" t="s">
        <v>547</v>
      </c>
      <c r="C17" s="251"/>
      <c r="D17" s="319">
        <v>50000000</v>
      </c>
      <c r="E17" s="320">
        <v>0.3</v>
      </c>
      <c r="F17" s="321">
        <v>0.5</v>
      </c>
      <c r="G17" s="322">
        <f t="shared" si="1"/>
        <v>7500000</v>
      </c>
      <c r="H17" s="323"/>
      <c r="I17" s="89">
        <v>0.05</v>
      </c>
      <c r="J17" s="89">
        <v>0.1</v>
      </c>
      <c r="K17" s="89">
        <v>0.3</v>
      </c>
      <c r="L17" s="89">
        <v>0.5</v>
      </c>
      <c r="M17" s="89">
        <v>0.8</v>
      </c>
      <c r="N17" s="89">
        <v>1</v>
      </c>
      <c r="O17" s="89">
        <v>1</v>
      </c>
      <c r="P17" s="95">
        <v>1</v>
      </c>
      <c r="Q17" s="317" t="s">
        <v>296</v>
      </c>
      <c r="R17" s="247"/>
      <c r="S17" s="247"/>
      <c r="T17" s="247"/>
      <c r="U17" s="247"/>
      <c r="V17" s="248"/>
    </row>
    <row r="18" spans="2:22" ht="25.05" customHeight="1" x14ac:dyDescent="0.25">
      <c r="B18" s="252"/>
      <c r="C18" s="251"/>
      <c r="D18" s="319"/>
      <c r="E18" s="320"/>
      <c r="F18" s="321"/>
      <c r="G18" s="322">
        <f t="shared" si="1"/>
        <v>0</v>
      </c>
      <c r="H18" s="323"/>
      <c r="I18" s="17">
        <f>I17*$G$17</f>
        <v>375000</v>
      </c>
      <c r="J18" s="17">
        <f t="shared" ref="J18:P18" si="6">J17*$G$17</f>
        <v>750000</v>
      </c>
      <c r="K18" s="17">
        <f t="shared" si="6"/>
        <v>2250000</v>
      </c>
      <c r="L18" s="17">
        <f t="shared" si="6"/>
        <v>3750000</v>
      </c>
      <c r="M18" s="17">
        <f t="shared" si="6"/>
        <v>6000000</v>
      </c>
      <c r="N18" s="17">
        <f t="shared" si="6"/>
        <v>7500000</v>
      </c>
      <c r="O18" s="17">
        <f t="shared" si="6"/>
        <v>7500000</v>
      </c>
      <c r="P18" s="18">
        <f t="shared" si="6"/>
        <v>7500000</v>
      </c>
      <c r="Q18" s="318"/>
      <c r="R18" s="238"/>
      <c r="S18" s="238"/>
      <c r="T18" s="238"/>
      <c r="U18" s="238"/>
      <c r="V18" s="239"/>
    </row>
    <row r="19" spans="2:22" ht="25.05" customHeight="1" x14ac:dyDescent="0.25">
      <c r="B19" s="234" t="s">
        <v>362</v>
      </c>
      <c r="C19" s="236"/>
      <c r="D19" s="319">
        <v>0</v>
      </c>
      <c r="E19" s="320">
        <v>0</v>
      </c>
      <c r="F19" s="321">
        <v>0</v>
      </c>
      <c r="G19" s="322">
        <f t="shared" si="1"/>
        <v>0</v>
      </c>
      <c r="H19" s="323"/>
      <c r="I19" s="89">
        <v>0.05</v>
      </c>
      <c r="J19" s="89">
        <v>0.1</v>
      </c>
      <c r="K19" s="89">
        <v>0.3</v>
      </c>
      <c r="L19" s="89">
        <v>0.5</v>
      </c>
      <c r="M19" s="89">
        <v>0.8</v>
      </c>
      <c r="N19" s="89">
        <v>1</v>
      </c>
      <c r="O19" s="89">
        <v>1</v>
      </c>
      <c r="P19" s="95">
        <v>1</v>
      </c>
      <c r="Q19" s="318" t="s">
        <v>296</v>
      </c>
      <c r="R19" s="238"/>
      <c r="S19" s="238"/>
      <c r="T19" s="238"/>
      <c r="U19" s="238"/>
      <c r="V19" s="239"/>
    </row>
    <row r="20" spans="2:22" ht="25.05" customHeight="1" x14ac:dyDescent="0.25">
      <c r="B20" s="267"/>
      <c r="C20" s="269"/>
      <c r="D20" s="339"/>
      <c r="E20" s="340"/>
      <c r="F20" s="341"/>
      <c r="G20" s="342">
        <f t="shared" si="1"/>
        <v>0</v>
      </c>
      <c r="H20" s="343"/>
      <c r="I20" s="17">
        <f>I19*$G$19</f>
        <v>0</v>
      </c>
      <c r="J20" s="17">
        <f t="shared" ref="J20:P20" si="7">J19*$G$19</f>
        <v>0</v>
      </c>
      <c r="K20" s="17">
        <f t="shared" si="7"/>
        <v>0</v>
      </c>
      <c r="L20" s="17">
        <f t="shared" si="7"/>
        <v>0</v>
      </c>
      <c r="M20" s="17">
        <f t="shared" si="7"/>
        <v>0</v>
      </c>
      <c r="N20" s="17">
        <f t="shared" si="7"/>
        <v>0</v>
      </c>
      <c r="O20" s="17">
        <f t="shared" si="7"/>
        <v>0</v>
      </c>
      <c r="P20" s="18">
        <f t="shared" si="7"/>
        <v>0</v>
      </c>
      <c r="Q20" s="344"/>
      <c r="R20" s="270"/>
      <c r="S20" s="270"/>
      <c r="T20" s="270"/>
      <c r="U20" s="270"/>
      <c r="V20" s="271"/>
    </row>
    <row r="21" spans="2:22" ht="40.049999999999997" customHeight="1" x14ac:dyDescent="0.25">
      <c r="B21" s="352" t="s">
        <v>548</v>
      </c>
      <c r="C21" s="353"/>
      <c r="D21" s="353"/>
      <c r="E21" s="353"/>
      <c r="F21" s="354"/>
      <c r="G21" s="160">
        <f>SUM(G7:G20)</f>
        <v>9925000</v>
      </c>
      <c r="H21" s="161"/>
      <c r="I21" s="162">
        <f>I8+I10+I12+I14+I16+I18+I20</f>
        <v>496250</v>
      </c>
      <c r="J21" s="162">
        <f t="shared" ref="J21:P21" si="8">J8+J10+J12+J14+J16+J18+J20</f>
        <v>992500</v>
      </c>
      <c r="K21" s="162">
        <f t="shared" si="8"/>
        <v>2977500</v>
      </c>
      <c r="L21" s="162">
        <f t="shared" si="8"/>
        <v>4962500</v>
      </c>
      <c r="M21" s="162">
        <f t="shared" si="8"/>
        <v>7940000</v>
      </c>
      <c r="N21" s="162">
        <f t="shared" si="8"/>
        <v>9925000</v>
      </c>
      <c r="O21" s="162">
        <f t="shared" si="8"/>
        <v>9925000</v>
      </c>
      <c r="P21" s="163">
        <f t="shared" si="8"/>
        <v>9925000</v>
      </c>
    </row>
    <row r="22" spans="2:22" ht="13.95" customHeight="1" x14ac:dyDescent="0.25"/>
    <row r="23" spans="2:22" ht="51" customHeight="1" x14ac:dyDescent="0.25">
      <c r="B23" s="368" t="s">
        <v>549</v>
      </c>
      <c r="C23" s="369"/>
      <c r="D23" s="369"/>
      <c r="E23" s="370"/>
      <c r="F23" s="141" t="s">
        <v>550</v>
      </c>
      <c r="G23" s="88" t="s">
        <v>551</v>
      </c>
      <c r="H23" s="11"/>
      <c r="I23" s="91" t="s">
        <v>6</v>
      </c>
      <c r="J23" s="91" t="s">
        <v>7</v>
      </c>
      <c r="K23" s="91" t="s">
        <v>8</v>
      </c>
      <c r="L23" s="91" t="s">
        <v>9</v>
      </c>
      <c r="M23" s="91" t="s">
        <v>10</v>
      </c>
      <c r="N23" s="91" t="s">
        <v>314</v>
      </c>
      <c r="O23" s="91" t="s">
        <v>315</v>
      </c>
      <c r="P23" s="91" t="s">
        <v>316</v>
      </c>
      <c r="Q23" s="325" t="s">
        <v>359</v>
      </c>
      <c r="R23" s="326"/>
      <c r="S23" s="326"/>
      <c r="T23" s="326"/>
      <c r="U23" s="326"/>
      <c r="V23" s="327"/>
    </row>
    <row r="24" spans="2:22" ht="25.05" customHeight="1" x14ac:dyDescent="0.25">
      <c r="B24" s="333" t="s">
        <v>552</v>
      </c>
      <c r="C24" s="334"/>
      <c r="D24" s="334"/>
      <c r="E24" s="335"/>
      <c r="F24" s="331">
        <v>0.3</v>
      </c>
      <c r="G24" s="332">
        <f>F24*D7</f>
        <v>4500000</v>
      </c>
      <c r="H24" s="337"/>
      <c r="I24" s="151">
        <v>0.05</v>
      </c>
      <c r="J24" s="89">
        <v>0.1</v>
      </c>
      <c r="K24" s="89">
        <v>0.3</v>
      </c>
      <c r="L24" s="89">
        <v>0.5</v>
      </c>
      <c r="M24" s="89">
        <v>0.8</v>
      </c>
      <c r="N24" s="89">
        <v>1</v>
      </c>
      <c r="O24" s="89">
        <v>1</v>
      </c>
      <c r="P24" s="95">
        <v>1</v>
      </c>
      <c r="Q24" s="317" t="s">
        <v>296</v>
      </c>
      <c r="R24" s="247"/>
      <c r="S24" s="247"/>
      <c r="T24" s="247"/>
      <c r="U24" s="247"/>
      <c r="V24" s="248"/>
    </row>
    <row r="25" spans="2:22" ht="25.05" customHeight="1" x14ac:dyDescent="0.25">
      <c r="B25" s="336"/>
      <c r="C25" s="244"/>
      <c r="D25" s="244"/>
      <c r="E25" s="245"/>
      <c r="F25" s="321"/>
      <c r="G25" s="322" t="e">
        <f>F25*#REF!</f>
        <v>#REF!</v>
      </c>
      <c r="H25" s="338"/>
      <c r="I25" s="152">
        <f>I24*$G$24</f>
        <v>225000</v>
      </c>
      <c r="J25" s="17">
        <f t="shared" ref="J25:P25" si="9">J24*$G$24</f>
        <v>450000</v>
      </c>
      <c r="K25" s="17">
        <f t="shared" si="9"/>
        <v>1350000</v>
      </c>
      <c r="L25" s="17">
        <f t="shared" si="9"/>
        <v>2250000</v>
      </c>
      <c r="M25" s="17">
        <f t="shared" si="9"/>
        <v>3600000</v>
      </c>
      <c r="N25" s="17">
        <f t="shared" si="9"/>
        <v>4500000</v>
      </c>
      <c r="O25" s="17">
        <f t="shared" si="9"/>
        <v>4500000</v>
      </c>
      <c r="P25" s="18">
        <f t="shared" si="9"/>
        <v>4500000</v>
      </c>
      <c r="Q25" s="318"/>
      <c r="R25" s="238"/>
      <c r="S25" s="238"/>
      <c r="T25" s="238"/>
      <c r="U25" s="238"/>
      <c r="V25" s="239"/>
    </row>
    <row r="26" spans="2:22" ht="25.05" customHeight="1" x14ac:dyDescent="0.25">
      <c r="B26" s="333" t="s">
        <v>553</v>
      </c>
      <c r="C26" s="334"/>
      <c r="D26" s="334">
        <v>5000000</v>
      </c>
      <c r="E26" s="335">
        <v>1.5</v>
      </c>
      <c r="F26" s="321">
        <v>0.1</v>
      </c>
      <c r="G26" s="322">
        <f>F26*D9</f>
        <v>100000</v>
      </c>
      <c r="H26" s="338"/>
      <c r="I26" s="151">
        <v>0.05</v>
      </c>
      <c r="J26" s="89">
        <v>0.1</v>
      </c>
      <c r="K26" s="89">
        <v>0.3</v>
      </c>
      <c r="L26" s="89">
        <v>0.5</v>
      </c>
      <c r="M26" s="89">
        <v>0.8</v>
      </c>
      <c r="N26" s="89">
        <v>1</v>
      </c>
      <c r="O26" s="89">
        <v>1</v>
      </c>
      <c r="P26" s="95">
        <v>1</v>
      </c>
      <c r="Q26" s="318" t="s">
        <v>296</v>
      </c>
      <c r="R26" s="238"/>
      <c r="S26" s="238"/>
      <c r="T26" s="238"/>
      <c r="U26" s="238"/>
      <c r="V26" s="239"/>
    </row>
    <row r="27" spans="2:22" ht="25.05" customHeight="1" x14ac:dyDescent="0.25">
      <c r="B27" s="336"/>
      <c r="C27" s="244"/>
      <c r="D27" s="244"/>
      <c r="E27" s="245"/>
      <c r="F27" s="321"/>
      <c r="G27" s="322" t="e">
        <f>F27*#REF!</f>
        <v>#REF!</v>
      </c>
      <c r="H27" s="338"/>
      <c r="I27" s="152">
        <f>I26*$G$26</f>
        <v>5000</v>
      </c>
      <c r="J27" s="17">
        <f t="shared" ref="J27:P27" si="10">J26*$G$26</f>
        <v>10000</v>
      </c>
      <c r="K27" s="17">
        <f t="shared" si="10"/>
        <v>30000</v>
      </c>
      <c r="L27" s="17">
        <f t="shared" si="10"/>
        <v>50000</v>
      </c>
      <c r="M27" s="17">
        <f t="shared" si="10"/>
        <v>80000</v>
      </c>
      <c r="N27" s="17">
        <f t="shared" si="10"/>
        <v>100000</v>
      </c>
      <c r="O27" s="17">
        <f t="shared" si="10"/>
        <v>100000</v>
      </c>
      <c r="P27" s="18">
        <f t="shared" si="10"/>
        <v>100000</v>
      </c>
      <c r="Q27" s="318"/>
      <c r="R27" s="238"/>
      <c r="S27" s="238"/>
      <c r="T27" s="238"/>
      <c r="U27" s="238"/>
      <c r="V27" s="239"/>
    </row>
    <row r="28" spans="2:22" ht="25.05" customHeight="1" x14ac:dyDescent="0.25">
      <c r="B28" s="333" t="s">
        <v>554</v>
      </c>
      <c r="C28" s="334"/>
      <c r="D28" s="334">
        <v>1000000</v>
      </c>
      <c r="E28" s="335">
        <v>3.4</v>
      </c>
      <c r="F28" s="321">
        <v>0.1</v>
      </c>
      <c r="G28" s="322">
        <f>F28*D11</f>
        <v>200000</v>
      </c>
      <c r="H28" s="338"/>
      <c r="I28" s="151">
        <v>0.05</v>
      </c>
      <c r="J28" s="89">
        <v>0.1</v>
      </c>
      <c r="K28" s="89">
        <v>0.3</v>
      </c>
      <c r="L28" s="89">
        <v>0.5</v>
      </c>
      <c r="M28" s="89">
        <v>0.8</v>
      </c>
      <c r="N28" s="89">
        <v>1</v>
      </c>
      <c r="O28" s="89">
        <v>1</v>
      </c>
      <c r="P28" s="95">
        <v>1</v>
      </c>
      <c r="Q28" s="318" t="s">
        <v>296</v>
      </c>
      <c r="R28" s="238"/>
      <c r="S28" s="238"/>
      <c r="T28" s="238"/>
      <c r="U28" s="238"/>
      <c r="V28" s="239"/>
    </row>
    <row r="29" spans="2:22" ht="25.05" customHeight="1" x14ac:dyDescent="0.25">
      <c r="B29" s="336"/>
      <c r="C29" s="244"/>
      <c r="D29" s="244"/>
      <c r="E29" s="245"/>
      <c r="F29" s="321"/>
      <c r="G29" s="322" t="e">
        <f>F29*#REF!</f>
        <v>#REF!</v>
      </c>
      <c r="H29" s="338"/>
      <c r="I29" s="152">
        <f>I28*$G$28</f>
        <v>10000</v>
      </c>
      <c r="J29" s="17">
        <f t="shared" ref="J29:P29" si="11">J28*$G$28</f>
        <v>20000</v>
      </c>
      <c r="K29" s="17">
        <f t="shared" si="11"/>
        <v>60000</v>
      </c>
      <c r="L29" s="17">
        <f t="shared" si="11"/>
        <v>100000</v>
      </c>
      <c r="M29" s="17">
        <f t="shared" si="11"/>
        <v>160000</v>
      </c>
      <c r="N29" s="17">
        <f t="shared" si="11"/>
        <v>200000</v>
      </c>
      <c r="O29" s="17">
        <f t="shared" si="11"/>
        <v>200000</v>
      </c>
      <c r="P29" s="18">
        <f t="shared" si="11"/>
        <v>200000</v>
      </c>
      <c r="Q29" s="318"/>
      <c r="R29" s="238"/>
      <c r="S29" s="238"/>
      <c r="T29" s="238"/>
      <c r="U29" s="238"/>
      <c r="V29" s="239"/>
    </row>
    <row r="30" spans="2:22" ht="25.05" customHeight="1" x14ac:dyDescent="0.25">
      <c r="B30" s="333" t="s">
        <v>373</v>
      </c>
      <c r="C30" s="334"/>
      <c r="D30" s="334">
        <v>5000000</v>
      </c>
      <c r="E30" s="335">
        <v>0.1</v>
      </c>
      <c r="F30" s="321">
        <v>0.05</v>
      </c>
      <c r="G30" s="322">
        <f>F30*D13</f>
        <v>500000</v>
      </c>
      <c r="H30" s="338"/>
      <c r="I30" s="151">
        <v>0.05</v>
      </c>
      <c r="J30" s="89">
        <v>0.1</v>
      </c>
      <c r="K30" s="89">
        <v>0.3</v>
      </c>
      <c r="L30" s="89">
        <v>0.5</v>
      </c>
      <c r="M30" s="89">
        <v>0.8</v>
      </c>
      <c r="N30" s="89">
        <v>1</v>
      </c>
      <c r="O30" s="89">
        <v>1</v>
      </c>
      <c r="P30" s="95">
        <v>1</v>
      </c>
      <c r="Q30" s="318" t="s">
        <v>296</v>
      </c>
      <c r="R30" s="238"/>
      <c r="S30" s="238"/>
      <c r="T30" s="238"/>
      <c r="U30" s="238"/>
      <c r="V30" s="239"/>
    </row>
    <row r="31" spans="2:22" ht="25.05" customHeight="1" x14ac:dyDescent="0.25">
      <c r="B31" s="336"/>
      <c r="C31" s="244"/>
      <c r="D31" s="244"/>
      <c r="E31" s="245"/>
      <c r="F31" s="321"/>
      <c r="G31" s="322" t="e">
        <f>F31*#REF!</f>
        <v>#REF!</v>
      </c>
      <c r="H31" s="338"/>
      <c r="I31" s="152">
        <f>I30*$G$30</f>
        <v>25000</v>
      </c>
      <c r="J31" s="17">
        <f t="shared" ref="J31:P31" si="12">J30*$G$30</f>
        <v>50000</v>
      </c>
      <c r="K31" s="17">
        <f t="shared" si="12"/>
        <v>150000</v>
      </c>
      <c r="L31" s="17">
        <f t="shared" si="12"/>
        <v>250000</v>
      </c>
      <c r="M31" s="17">
        <f t="shared" si="12"/>
        <v>400000</v>
      </c>
      <c r="N31" s="17">
        <f t="shared" si="12"/>
        <v>500000</v>
      </c>
      <c r="O31" s="17">
        <f t="shared" si="12"/>
        <v>500000</v>
      </c>
      <c r="P31" s="18">
        <f t="shared" si="12"/>
        <v>500000</v>
      </c>
      <c r="Q31" s="318"/>
      <c r="R31" s="238"/>
      <c r="S31" s="238"/>
      <c r="T31" s="238"/>
      <c r="U31" s="238"/>
      <c r="V31" s="239"/>
    </row>
    <row r="32" spans="2:22" ht="25.05" customHeight="1" x14ac:dyDescent="0.25">
      <c r="B32" s="333" t="s">
        <v>555</v>
      </c>
      <c r="C32" s="334"/>
      <c r="D32" s="334">
        <v>5000000</v>
      </c>
      <c r="E32" s="335">
        <v>0.2</v>
      </c>
      <c r="F32" s="321">
        <v>0.05</v>
      </c>
      <c r="G32" s="322">
        <f>F32*D15</f>
        <v>350000</v>
      </c>
      <c r="H32" s="338"/>
      <c r="I32" s="151">
        <v>0.05</v>
      </c>
      <c r="J32" s="89">
        <v>0.1</v>
      </c>
      <c r="K32" s="89">
        <v>0.3</v>
      </c>
      <c r="L32" s="89">
        <v>0.5</v>
      </c>
      <c r="M32" s="89">
        <v>0.8</v>
      </c>
      <c r="N32" s="89">
        <v>1</v>
      </c>
      <c r="O32" s="89">
        <v>1</v>
      </c>
      <c r="P32" s="95">
        <v>1</v>
      </c>
      <c r="Q32" s="318" t="s">
        <v>296</v>
      </c>
      <c r="R32" s="238"/>
      <c r="S32" s="238"/>
      <c r="T32" s="238"/>
      <c r="U32" s="238"/>
      <c r="V32" s="239"/>
    </row>
    <row r="33" spans="1:22" ht="25.05" customHeight="1" x14ac:dyDescent="0.25">
      <c r="B33" s="336"/>
      <c r="C33" s="244"/>
      <c r="D33" s="244"/>
      <c r="E33" s="245"/>
      <c r="F33" s="321"/>
      <c r="G33" s="322" t="e">
        <f>F33*#REF!</f>
        <v>#REF!</v>
      </c>
      <c r="H33" s="338"/>
      <c r="I33" s="152">
        <f>I32*$G$32</f>
        <v>17500</v>
      </c>
      <c r="J33" s="17">
        <f t="shared" ref="J33:P33" si="13">J32*$G$32</f>
        <v>35000</v>
      </c>
      <c r="K33" s="17">
        <f t="shared" si="13"/>
        <v>105000</v>
      </c>
      <c r="L33" s="17">
        <f t="shared" si="13"/>
        <v>175000</v>
      </c>
      <c r="M33" s="17">
        <f t="shared" si="13"/>
        <v>280000</v>
      </c>
      <c r="N33" s="17">
        <f t="shared" si="13"/>
        <v>350000</v>
      </c>
      <c r="O33" s="17">
        <f t="shared" si="13"/>
        <v>350000</v>
      </c>
      <c r="P33" s="18">
        <f t="shared" si="13"/>
        <v>350000</v>
      </c>
      <c r="Q33" s="318"/>
      <c r="R33" s="238"/>
      <c r="S33" s="238"/>
      <c r="T33" s="238"/>
      <c r="U33" s="238"/>
      <c r="V33" s="239"/>
    </row>
    <row r="34" spans="1:22" ht="25.05" customHeight="1" x14ac:dyDescent="0.25">
      <c r="B34" s="345" t="s">
        <v>556</v>
      </c>
      <c r="C34" s="334"/>
      <c r="D34" s="334">
        <v>200000</v>
      </c>
      <c r="E34" s="335">
        <v>0.2</v>
      </c>
      <c r="F34" s="321">
        <v>0.03</v>
      </c>
      <c r="G34" s="322">
        <f>-F34*D17</f>
        <v>-1500000</v>
      </c>
      <c r="H34" s="338"/>
      <c r="I34" s="151">
        <v>0.05</v>
      </c>
      <c r="J34" s="89">
        <v>0.1</v>
      </c>
      <c r="K34" s="89">
        <v>0.3</v>
      </c>
      <c r="L34" s="89">
        <v>0.5</v>
      </c>
      <c r="M34" s="89">
        <v>0.8</v>
      </c>
      <c r="N34" s="89">
        <v>1</v>
      </c>
      <c r="O34" s="89">
        <v>1</v>
      </c>
      <c r="P34" s="95">
        <v>1</v>
      </c>
      <c r="Q34" s="317" t="s">
        <v>296</v>
      </c>
      <c r="R34" s="247"/>
      <c r="S34" s="247"/>
      <c r="T34" s="247"/>
      <c r="U34" s="247"/>
      <c r="V34" s="248"/>
    </row>
    <row r="35" spans="1:22" ht="25.05" customHeight="1" x14ac:dyDescent="0.25">
      <c r="B35" s="336"/>
      <c r="C35" s="244"/>
      <c r="D35" s="244"/>
      <c r="E35" s="245"/>
      <c r="F35" s="321"/>
      <c r="G35" s="322">
        <f>-F35*D25</f>
        <v>0</v>
      </c>
      <c r="H35" s="338"/>
      <c r="I35" s="152">
        <f>I34*$G$34</f>
        <v>-75000</v>
      </c>
      <c r="J35" s="17">
        <f t="shared" ref="J35:P35" si="14">J34*$G$34</f>
        <v>-150000</v>
      </c>
      <c r="K35" s="17">
        <f t="shared" si="14"/>
        <v>-450000</v>
      </c>
      <c r="L35" s="17">
        <f t="shared" si="14"/>
        <v>-750000</v>
      </c>
      <c r="M35" s="17">
        <f t="shared" si="14"/>
        <v>-1200000</v>
      </c>
      <c r="N35" s="17">
        <f t="shared" si="14"/>
        <v>-1500000</v>
      </c>
      <c r="O35" s="17">
        <f t="shared" si="14"/>
        <v>-1500000</v>
      </c>
      <c r="P35" s="18">
        <f t="shared" si="14"/>
        <v>-1500000</v>
      </c>
      <c r="Q35" s="318"/>
      <c r="R35" s="238"/>
      <c r="S35" s="238"/>
      <c r="T35" s="238"/>
      <c r="U35" s="238"/>
      <c r="V35" s="239"/>
    </row>
    <row r="36" spans="1:22" ht="25.05" customHeight="1" x14ac:dyDescent="0.25">
      <c r="B36" s="333" t="s">
        <v>619</v>
      </c>
      <c r="C36" s="334"/>
      <c r="D36" s="334">
        <v>3000000</v>
      </c>
      <c r="E36" s="335">
        <v>0.5</v>
      </c>
      <c r="F36" s="321">
        <v>1</v>
      </c>
      <c r="G36" s="322">
        <f>-('Project 50x30'!E102-'Project 50x30'!E106)*'Balance Sheet Impacts'!F36:F37</f>
        <v>-12350000</v>
      </c>
      <c r="H36" s="338"/>
      <c r="I36" s="151">
        <v>0.05</v>
      </c>
      <c r="J36" s="89">
        <v>0.1</v>
      </c>
      <c r="K36" s="89">
        <v>0.3</v>
      </c>
      <c r="L36" s="89">
        <v>0.5</v>
      </c>
      <c r="M36" s="89">
        <v>0.8</v>
      </c>
      <c r="N36" s="89">
        <v>1</v>
      </c>
      <c r="O36" s="89">
        <v>1</v>
      </c>
      <c r="P36" s="95">
        <v>1</v>
      </c>
      <c r="Q36" s="318" t="s">
        <v>296</v>
      </c>
      <c r="R36" s="238"/>
      <c r="S36" s="238"/>
      <c r="T36" s="238"/>
      <c r="U36" s="238"/>
      <c r="V36" s="239"/>
    </row>
    <row r="37" spans="1:22" ht="25.05" customHeight="1" x14ac:dyDescent="0.25">
      <c r="B37" s="336"/>
      <c r="C37" s="244"/>
      <c r="D37" s="244"/>
      <c r="E37" s="245"/>
      <c r="F37" s="321"/>
      <c r="G37" s="322">
        <f t="shared" ref="G37" si="15">F37*D20</f>
        <v>0</v>
      </c>
      <c r="H37" s="338"/>
      <c r="I37" s="152">
        <f>I36*$G$36</f>
        <v>-617500</v>
      </c>
      <c r="J37" s="17">
        <f t="shared" ref="J37:P37" si="16">J36*$G$36</f>
        <v>-1235000</v>
      </c>
      <c r="K37" s="17">
        <f t="shared" si="16"/>
        <v>-3705000</v>
      </c>
      <c r="L37" s="17">
        <f t="shared" si="16"/>
        <v>-6175000</v>
      </c>
      <c r="M37" s="17">
        <f t="shared" si="16"/>
        <v>-9880000</v>
      </c>
      <c r="N37" s="17">
        <f t="shared" si="16"/>
        <v>-12350000</v>
      </c>
      <c r="O37" s="17">
        <f t="shared" si="16"/>
        <v>-12350000</v>
      </c>
      <c r="P37" s="18">
        <f t="shared" si="16"/>
        <v>-12350000</v>
      </c>
      <c r="Q37" s="318"/>
      <c r="R37" s="238"/>
      <c r="S37" s="238"/>
      <c r="T37" s="238"/>
      <c r="U37" s="238"/>
      <c r="V37" s="239"/>
    </row>
    <row r="38" spans="1:22" ht="25.05" customHeight="1" x14ac:dyDescent="0.25">
      <c r="B38" s="355" t="s">
        <v>362</v>
      </c>
      <c r="C38" s="356"/>
      <c r="D38" s="359">
        <v>0</v>
      </c>
      <c r="E38" s="360"/>
      <c r="F38" s="363">
        <v>0</v>
      </c>
      <c r="G38" s="365">
        <f t="shared" ref="G38:G39" si="17">F38*D38</f>
        <v>0</v>
      </c>
      <c r="H38" s="366"/>
      <c r="I38" s="89">
        <v>0.05</v>
      </c>
      <c r="J38" s="89">
        <v>0.1</v>
      </c>
      <c r="K38" s="89">
        <v>0.3</v>
      </c>
      <c r="L38" s="89">
        <v>0.5</v>
      </c>
      <c r="M38" s="89">
        <v>0.8</v>
      </c>
      <c r="N38" s="89">
        <v>1</v>
      </c>
      <c r="O38" s="89">
        <v>1</v>
      </c>
      <c r="P38" s="95">
        <v>1</v>
      </c>
      <c r="Q38" s="318" t="s">
        <v>296</v>
      </c>
      <c r="R38" s="238"/>
      <c r="S38" s="238"/>
      <c r="T38" s="238"/>
      <c r="U38" s="238"/>
      <c r="V38" s="239"/>
    </row>
    <row r="39" spans="1:22" ht="25.05" customHeight="1" x14ac:dyDescent="0.25">
      <c r="B39" s="357"/>
      <c r="C39" s="358"/>
      <c r="D39" s="361"/>
      <c r="E39" s="362"/>
      <c r="F39" s="364"/>
      <c r="G39" s="322">
        <f t="shared" si="17"/>
        <v>0</v>
      </c>
      <c r="H39" s="367"/>
      <c r="I39" s="17">
        <f>I38*$G$38</f>
        <v>0</v>
      </c>
      <c r="J39" s="17">
        <f t="shared" ref="J39:P39" si="18">J38*$G$38</f>
        <v>0</v>
      </c>
      <c r="K39" s="17">
        <f t="shared" si="18"/>
        <v>0</v>
      </c>
      <c r="L39" s="17">
        <f t="shared" si="18"/>
        <v>0</v>
      </c>
      <c r="M39" s="17">
        <f t="shared" si="18"/>
        <v>0</v>
      </c>
      <c r="N39" s="17">
        <f t="shared" si="18"/>
        <v>0</v>
      </c>
      <c r="O39" s="17">
        <f t="shared" si="18"/>
        <v>0</v>
      </c>
      <c r="P39" s="18">
        <f t="shared" si="18"/>
        <v>0</v>
      </c>
      <c r="Q39" s="344"/>
      <c r="R39" s="270"/>
      <c r="S39" s="270"/>
      <c r="T39" s="270"/>
      <c r="U39" s="270"/>
      <c r="V39" s="271"/>
    </row>
    <row r="40" spans="1:22" ht="40.049999999999997" customHeight="1" x14ac:dyDescent="0.25">
      <c r="B40" s="352" t="s">
        <v>557</v>
      </c>
      <c r="C40" s="353"/>
      <c r="D40" s="353"/>
      <c r="E40" s="353"/>
      <c r="F40" s="354"/>
      <c r="G40" s="160">
        <f>G24+G26+G28+G30+G32+G34+G36+G38</f>
        <v>-8200000</v>
      </c>
      <c r="H40" s="161"/>
      <c r="I40" s="162">
        <f>I25+I27+I29+I31+I33+I35+I37+I39</f>
        <v>-410000</v>
      </c>
      <c r="J40" s="162">
        <f t="shared" ref="J40:P40" si="19">J25+J27+J29+J31+J33+J35+J37+J39</f>
        <v>-820000</v>
      </c>
      <c r="K40" s="162">
        <f t="shared" si="19"/>
        <v>-2460000</v>
      </c>
      <c r="L40" s="162">
        <f t="shared" si="19"/>
        <v>-4100000</v>
      </c>
      <c r="M40" s="162">
        <f t="shared" si="19"/>
        <v>-6560000</v>
      </c>
      <c r="N40" s="162">
        <f t="shared" si="19"/>
        <v>-8200000</v>
      </c>
      <c r="O40" s="162">
        <f t="shared" si="19"/>
        <v>-8200000</v>
      </c>
      <c r="P40" s="163">
        <f t="shared" si="19"/>
        <v>-8200000</v>
      </c>
    </row>
    <row r="41" spans="1:22" ht="27.45" customHeight="1" x14ac:dyDescent="0.25"/>
    <row r="42" spans="1:22" ht="27" customHeight="1" x14ac:dyDescent="0.25"/>
    <row r="43" spans="1:22" s="15" customFormat="1" ht="25.05" customHeight="1" x14ac:dyDescent="0.3">
      <c r="A43" s="37">
        <v>1</v>
      </c>
      <c r="B43" s="193" t="s">
        <v>458</v>
      </c>
      <c r="C43" s="193"/>
      <c r="D43" s="193"/>
      <c r="E43" s="193"/>
      <c r="F43" s="193"/>
      <c r="G43" s="193"/>
      <c r="H43" s="193"/>
      <c r="I43" s="193"/>
      <c r="J43" s="193"/>
      <c r="K43" s="193"/>
      <c r="L43" s="193"/>
      <c r="M43" s="193"/>
      <c r="N43" s="193"/>
      <c r="O43" s="193"/>
      <c r="P43" s="193"/>
    </row>
    <row r="44" spans="1:22" s="15" customFormat="1" ht="25.05" customHeight="1" x14ac:dyDescent="0.3">
      <c r="A44" s="37">
        <v>2</v>
      </c>
      <c r="B44" s="190" t="s">
        <v>457</v>
      </c>
      <c r="C44" s="190"/>
      <c r="D44" s="190"/>
      <c r="E44" s="190"/>
      <c r="F44" s="190"/>
      <c r="G44" s="190"/>
      <c r="H44" s="190"/>
      <c r="I44" s="190"/>
      <c r="J44" s="190"/>
      <c r="K44" s="190"/>
      <c r="L44" s="190"/>
      <c r="M44" s="190"/>
      <c r="N44" s="190"/>
      <c r="O44" s="190"/>
      <c r="P44" s="190"/>
    </row>
    <row r="45" spans="1:22" ht="27" customHeight="1" x14ac:dyDescent="0.25"/>
    <row r="46" spans="1:22" ht="27" customHeight="1" x14ac:dyDescent="0.25"/>
    <row r="47" spans="1:22" ht="27" customHeight="1" x14ac:dyDescent="0.25"/>
    <row r="48" spans="1:22" ht="27" customHeight="1" x14ac:dyDescent="0.25"/>
    <row r="49" ht="27" customHeight="1" x14ac:dyDescent="0.25"/>
    <row r="50" ht="27" customHeight="1" x14ac:dyDescent="0.25"/>
    <row r="51" ht="27" customHeight="1" x14ac:dyDescent="0.25"/>
    <row r="52" ht="27" customHeight="1" x14ac:dyDescent="0.25"/>
    <row r="53" ht="27" customHeight="1" x14ac:dyDescent="0.25"/>
  </sheetData>
  <mergeCells count="101">
    <mergeCell ref="B43:P43"/>
    <mergeCell ref="B44:P44"/>
    <mergeCell ref="B2:M2"/>
    <mergeCell ref="B3:M3"/>
    <mergeCell ref="B4:M4"/>
    <mergeCell ref="B40:F40"/>
    <mergeCell ref="B38:C39"/>
    <mergeCell ref="D38:E39"/>
    <mergeCell ref="F38:F39"/>
    <mergeCell ref="G38:G39"/>
    <mergeCell ref="H38:H39"/>
    <mergeCell ref="B30:E31"/>
    <mergeCell ref="F30:F31"/>
    <mergeCell ref="G30:G31"/>
    <mergeCell ref="H30:H31"/>
    <mergeCell ref="B21:F21"/>
    <mergeCell ref="B23:E23"/>
    <mergeCell ref="H7:H8"/>
    <mergeCell ref="Q38:V39"/>
    <mergeCell ref="B34:E35"/>
    <mergeCell ref="F34:F35"/>
    <mergeCell ref="G34:G35"/>
    <mergeCell ref="H34:H35"/>
    <mergeCell ref="Q34:V35"/>
    <mergeCell ref="B36:E37"/>
    <mergeCell ref="F36:F37"/>
    <mergeCell ref="G36:G37"/>
    <mergeCell ref="H36:H37"/>
    <mergeCell ref="Q36:V37"/>
    <mergeCell ref="Q30:V31"/>
    <mergeCell ref="B32:E33"/>
    <mergeCell ref="F32:F33"/>
    <mergeCell ref="G32:G33"/>
    <mergeCell ref="H32:H33"/>
    <mergeCell ref="Q32:V33"/>
    <mergeCell ref="B26:E27"/>
    <mergeCell ref="F26:F27"/>
    <mergeCell ref="G26:G27"/>
    <mergeCell ref="H26:H27"/>
    <mergeCell ref="Q26:V27"/>
    <mergeCell ref="B28:E29"/>
    <mergeCell ref="F28:F29"/>
    <mergeCell ref="G28:G29"/>
    <mergeCell ref="H28:H29"/>
    <mergeCell ref="Q28:V29"/>
    <mergeCell ref="Q23:V23"/>
    <mergeCell ref="B24:E25"/>
    <mergeCell ref="F24:F25"/>
    <mergeCell ref="G24:G25"/>
    <mergeCell ref="H24:H25"/>
    <mergeCell ref="Q24:V25"/>
    <mergeCell ref="B19:C20"/>
    <mergeCell ref="D19:D20"/>
    <mergeCell ref="E19:E20"/>
    <mergeCell ref="F19:F20"/>
    <mergeCell ref="G19:G20"/>
    <mergeCell ref="H19:H20"/>
    <mergeCell ref="Q19:V20"/>
    <mergeCell ref="Q15:V16"/>
    <mergeCell ref="B17:C18"/>
    <mergeCell ref="D17:D18"/>
    <mergeCell ref="E17:E18"/>
    <mergeCell ref="F17:F18"/>
    <mergeCell ref="G17:G18"/>
    <mergeCell ref="H17:H18"/>
    <mergeCell ref="Q17:V18"/>
    <mergeCell ref="B15:C16"/>
    <mergeCell ref="D15:D16"/>
    <mergeCell ref="E15:E16"/>
    <mergeCell ref="F15:F16"/>
    <mergeCell ref="G15:G16"/>
    <mergeCell ref="H15:H16"/>
    <mergeCell ref="Q11:V12"/>
    <mergeCell ref="B13:C14"/>
    <mergeCell ref="D13:D14"/>
    <mergeCell ref="E13:E14"/>
    <mergeCell ref="F13:F14"/>
    <mergeCell ref="G13:G14"/>
    <mergeCell ref="H13:H14"/>
    <mergeCell ref="Q13:V14"/>
    <mergeCell ref="B11:C12"/>
    <mergeCell ref="D11:D12"/>
    <mergeCell ref="E11:E12"/>
    <mergeCell ref="F11:F12"/>
    <mergeCell ref="G11:G12"/>
    <mergeCell ref="H11:H12"/>
    <mergeCell ref="Q7:V8"/>
    <mergeCell ref="B9:C10"/>
    <mergeCell ref="D9:D10"/>
    <mergeCell ref="E9:E10"/>
    <mergeCell ref="F9:F10"/>
    <mergeCell ref="G9:G10"/>
    <mergeCell ref="H9:H10"/>
    <mergeCell ref="Q9:V10"/>
    <mergeCell ref="B6:C6"/>
    <mergeCell ref="Q6:V6"/>
    <mergeCell ref="B7:C8"/>
    <mergeCell ref="D7:D8"/>
    <mergeCell ref="E7:E8"/>
    <mergeCell ref="F7:F8"/>
    <mergeCell ref="G7:G8"/>
  </mergeCells>
  <hyperlinks>
    <hyperlink ref="B44:E44" r:id="rId1" display="For additional backup note suggestions, see section F: Financial impacts in &quot;Guidance on Metrics, Targets, and Transition Plans&quot; TCFD, October 2021." xr:uid="{2A287962-11B7-444E-A0E4-1066DCF923E7}"/>
    <hyperlink ref="B43:E43" r:id="rId2" display="Appendix 1: Climate-Related Risks, Opportunities and Financial Impacts in &quot;Implementing the Recommendations of the Task Force on Climate-related Financial Disclosures,&quot; Updates to the 2017 Annex, TCFD, October 2021." xr:uid="{FECE6C70-C82F-4D1F-8B5C-BC56DA4A042F}"/>
  </hyperlinks>
  <pageMargins left="0.25" right="0.25" top="0.75" bottom="0.75" header="0.3" footer="0.3"/>
  <pageSetup scale="82" fitToHeight="0" orientation="landscape" r:id="rId3"/>
  <drawing r:id="rId4"/>
  <legacyDrawing r:id="rId5"/>
  <picture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0A128-8953-4A34-B78E-D914931AA6F8}">
  <sheetPr>
    <tabColor theme="6" tint="-0.499984740745262"/>
    <pageSetUpPr autoPageBreaks="0" fitToPage="1"/>
  </sheetPr>
  <dimension ref="A1:U55"/>
  <sheetViews>
    <sheetView showGridLines="0" zoomScale="70" zoomScaleNormal="70" workbookViewId="0">
      <selection activeCell="B2" sqref="B2:L2"/>
    </sheetView>
  </sheetViews>
  <sheetFormatPr defaultColWidth="9.21875" defaultRowHeight="13.8" x14ac:dyDescent="0.25"/>
  <cols>
    <col min="1" max="1" width="5.6640625" style="5" customWidth="1"/>
    <col min="2" max="2" width="36.5546875" style="5" customWidth="1"/>
    <col min="3" max="3" width="22.77734375" style="5" customWidth="1"/>
    <col min="4" max="5" width="15.6640625" style="5" customWidth="1"/>
    <col min="6" max="6" width="23" style="5" customWidth="1"/>
    <col min="7" max="7" width="8.44140625" style="5" customWidth="1"/>
    <col min="8" max="15" width="20.6640625" style="5" customWidth="1"/>
    <col min="16" max="21" width="15" style="5" customWidth="1"/>
    <col min="22" max="16384" width="9.21875" style="5"/>
  </cols>
  <sheetData>
    <row r="1" spans="2:21" ht="12.45" customHeight="1" x14ac:dyDescent="0.25"/>
    <row r="2" spans="2:21" s="1" customFormat="1" ht="50.1" customHeight="1" x14ac:dyDescent="0.25">
      <c r="B2" s="377" t="s">
        <v>375</v>
      </c>
      <c r="C2" s="378"/>
      <c r="D2" s="378"/>
      <c r="E2" s="378"/>
      <c r="F2" s="378"/>
      <c r="G2" s="378"/>
      <c r="H2" s="378"/>
      <c r="I2" s="378"/>
      <c r="J2" s="378"/>
      <c r="K2" s="378"/>
      <c r="L2" s="379"/>
    </row>
    <row r="3" spans="2:21" s="1" customFormat="1" ht="61.5" customHeight="1" x14ac:dyDescent="0.25">
      <c r="B3" s="380" t="s">
        <v>614</v>
      </c>
      <c r="C3" s="381"/>
      <c r="D3" s="381"/>
      <c r="E3" s="381"/>
      <c r="F3" s="381"/>
      <c r="G3" s="381"/>
      <c r="H3" s="381"/>
      <c r="I3" s="381"/>
      <c r="J3" s="381"/>
      <c r="K3" s="381"/>
      <c r="L3" s="382"/>
    </row>
    <row r="4" spans="2:21" s="1" customFormat="1" ht="46.05" customHeight="1" x14ac:dyDescent="0.25">
      <c r="B4" s="383" t="s">
        <v>514</v>
      </c>
      <c r="C4" s="384"/>
      <c r="D4" s="384"/>
      <c r="E4" s="384"/>
      <c r="F4" s="384"/>
      <c r="G4" s="384"/>
      <c r="H4" s="384"/>
      <c r="I4" s="384"/>
      <c r="J4" s="384"/>
      <c r="K4" s="384"/>
      <c r="L4" s="385"/>
    </row>
    <row r="5" spans="2:21" ht="10.050000000000001" customHeight="1" x14ac:dyDescent="0.25"/>
    <row r="6" spans="2:21" ht="51" customHeight="1" x14ac:dyDescent="0.25">
      <c r="B6" s="324" t="s">
        <v>515</v>
      </c>
      <c r="C6" s="324"/>
      <c r="D6" s="52" t="s">
        <v>367</v>
      </c>
      <c r="E6" s="52" t="s">
        <v>368</v>
      </c>
      <c r="F6" s="144" t="s">
        <v>343</v>
      </c>
      <c r="G6" s="145"/>
      <c r="H6" s="91" t="s">
        <v>6</v>
      </c>
      <c r="I6" s="91" t="s">
        <v>7</v>
      </c>
      <c r="J6" s="91" t="s">
        <v>8</v>
      </c>
      <c r="K6" s="91" t="s">
        <v>9</v>
      </c>
      <c r="L6" s="91" t="s">
        <v>10</v>
      </c>
      <c r="M6" s="91" t="s">
        <v>314</v>
      </c>
      <c r="N6" s="91" t="s">
        <v>315</v>
      </c>
      <c r="O6" s="91" t="s">
        <v>316</v>
      </c>
      <c r="P6" s="325" t="s">
        <v>359</v>
      </c>
      <c r="Q6" s="326"/>
      <c r="R6" s="326"/>
      <c r="S6" s="326"/>
      <c r="T6" s="326"/>
      <c r="U6" s="327"/>
    </row>
    <row r="7" spans="2:21" ht="25.05" customHeight="1" x14ac:dyDescent="0.25">
      <c r="B7" s="288" t="s">
        <v>497</v>
      </c>
      <c r="C7" s="328"/>
      <c r="D7" s="330">
        <v>0.1</v>
      </c>
      <c r="E7" s="331">
        <v>0.5</v>
      </c>
      <c r="F7" s="332">
        <f>D7*E7*'Company Profile'!$C$9</f>
        <v>25000000</v>
      </c>
      <c r="G7" s="337"/>
      <c r="H7" s="151">
        <v>0.05</v>
      </c>
      <c r="I7" s="89">
        <v>0.1</v>
      </c>
      <c r="J7" s="89">
        <v>0.3</v>
      </c>
      <c r="K7" s="89">
        <v>0.5</v>
      </c>
      <c r="L7" s="89">
        <v>0.8</v>
      </c>
      <c r="M7" s="89">
        <v>1</v>
      </c>
      <c r="N7" s="89">
        <v>1</v>
      </c>
      <c r="O7" s="95">
        <v>1</v>
      </c>
      <c r="P7" s="317" t="s">
        <v>296</v>
      </c>
      <c r="Q7" s="247"/>
      <c r="R7" s="247"/>
      <c r="S7" s="247"/>
      <c r="T7" s="247"/>
      <c r="U7" s="248"/>
    </row>
    <row r="8" spans="2:21" ht="25.05" customHeight="1" x14ac:dyDescent="0.25">
      <c r="B8" s="252"/>
      <c r="C8" s="251"/>
      <c r="D8" s="320"/>
      <c r="E8" s="321"/>
      <c r="F8" s="322">
        <f>D8*E8*'Company Profile'!$C$9</f>
        <v>0</v>
      </c>
      <c r="G8" s="338"/>
      <c r="H8" s="152">
        <f>H7*$F$7</f>
        <v>1250000</v>
      </c>
      <c r="I8" s="17">
        <f t="shared" ref="I8:O8" si="0">I7*$F$7</f>
        <v>2500000</v>
      </c>
      <c r="J8" s="17">
        <f t="shared" si="0"/>
        <v>7500000</v>
      </c>
      <c r="K8" s="17">
        <f t="shared" si="0"/>
        <v>12500000</v>
      </c>
      <c r="L8" s="17">
        <f t="shared" si="0"/>
        <v>20000000</v>
      </c>
      <c r="M8" s="17">
        <f t="shared" si="0"/>
        <v>25000000</v>
      </c>
      <c r="N8" s="17">
        <f t="shared" si="0"/>
        <v>25000000</v>
      </c>
      <c r="O8" s="18">
        <f t="shared" si="0"/>
        <v>25000000</v>
      </c>
      <c r="P8" s="318"/>
      <c r="Q8" s="238"/>
      <c r="R8" s="238"/>
      <c r="S8" s="238"/>
      <c r="T8" s="238"/>
      <c r="U8" s="239"/>
    </row>
    <row r="9" spans="2:21" ht="25.05" customHeight="1" x14ac:dyDescent="0.25">
      <c r="B9" s="249" t="s">
        <v>498</v>
      </c>
      <c r="C9" s="251"/>
      <c r="D9" s="320">
        <v>0.02</v>
      </c>
      <c r="E9" s="321">
        <v>0.25</v>
      </c>
      <c r="F9" s="322">
        <f>D9*E9*'Company Profile'!$C$9</f>
        <v>2500000</v>
      </c>
      <c r="G9" s="338"/>
      <c r="H9" s="151">
        <v>0.05</v>
      </c>
      <c r="I9" s="89">
        <v>0.1</v>
      </c>
      <c r="J9" s="89">
        <v>0.3</v>
      </c>
      <c r="K9" s="89">
        <v>0.5</v>
      </c>
      <c r="L9" s="89">
        <v>0.8</v>
      </c>
      <c r="M9" s="89">
        <v>1</v>
      </c>
      <c r="N9" s="89">
        <v>1</v>
      </c>
      <c r="O9" s="95">
        <v>1</v>
      </c>
      <c r="P9" s="318" t="s">
        <v>296</v>
      </c>
      <c r="Q9" s="238"/>
      <c r="R9" s="238"/>
      <c r="S9" s="238"/>
      <c r="T9" s="238"/>
      <c r="U9" s="239"/>
    </row>
    <row r="10" spans="2:21" ht="25.05" customHeight="1" x14ac:dyDescent="0.25">
      <c r="B10" s="252"/>
      <c r="C10" s="251"/>
      <c r="D10" s="320"/>
      <c r="E10" s="321"/>
      <c r="F10" s="322">
        <f>D10*E10*'Company Profile'!$C$9</f>
        <v>0</v>
      </c>
      <c r="G10" s="338"/>
      <c r="H10" s="152">
        <f>H9*$F$9</f>
        <v>125000</v>
      </c>
      <c r="I10" s="17">
        <f t="shared" ref="I10:O10" si="1">I9*$F$9</f>
        <v>250000</v>
      </c>
      <c r="J10" s="17">
        <f t="shared" si="1"/>
        <v>750000</v>
      </c>
      <c r="K10" s="17">
        <f t="shared" si="1"/>
        <v>1250000</v>
      </c>
      <c r="L10" s="17">
        <f t="shared" si="1"/>
        <v>2000000</v>
      </c>
      <c r="M10" s="17">
        <f t="shared" si="1"/>
        <v>2500000</v>
      </c>
      <c r="N10" s="17">
        <f t="shared" si="1"/>
        <v>2500000</v>
      </c>
      <c r="O10" s="18">
        <f t="shared" si="1"/>
        <v>2500000</v>
      </c>
      <c r="P10" s="318"/>
      <c r="Q10" s="238"/>
      <c r="R10" s="238"/>
      <c r="S10" s="238"/>
      <c r="T10" s="238"/>
      <c r="U10" s="239"/>
    </row>
    <row r="11" spans="2:21" ht="25.05" customHeight="1" x14ac:dyDescent="0.25">
      <c r="B11" s="249" t="s">
        <v>495</v>
      </c>
      <c r="C11" s="254"/>
      <c r="D11" s="320">
        <v>0.01</v>
      </c>
      <c r="E11" s="321">
        <v>0.1</v>
      </c>
      <c r="F11" s="322">
        <f>D11*E11*'Company Profile'!$C$9</f>
        <v>500000</v>
      </c>
      <c r="G11" s="338"/>
      <c r="H11" s="151">
        <v>0.05</v>
      </c>
      <c r="I11" s="89">
        <v>0.1</v>
      </c>
      <c r="J11" s="89">
        <v>0.3</v>
      </c>
      <c r="K11" s="89">
        <v>0.5</v>
      </c>
      <c r="L11" s="89">
        <v>0.8</v>
      </c>
      <c r="M11" s="89">
        <v>1</v>
      </c>
      <c r="N11" s="89">
        <v>1</v>
      </c>
      <c r="O11" s="95">
        <v>1</v>
      </c>
      <c r="P11" s="318" t="s">
        <v>296</v>
      </c>
      <c r="Q11" s="238"/>
      <c r="R11" s="238"/>
      <c r="S11" s="238"/>
      <c r="T11" s="238"/>
      <c r="U11" s="239"/>
    </row>
    <row r="12" spans="2:21" ht="25.05" customHeight="1" x14ac:dyDescent="0.25">
      <c r="B12" s="249"/>
      <c r="C12" s="254"/>
      <c r="D12" s="320"/>
      <c r="E12" s="321"/>
      <c r="F12" s="322">
        <f>D12*E12*'Company Profile'!$C$9</f>
        <v>0</v>
      </c>
      <c r="G12" s="338"/>
      <c r="H12" s="152">
        <f>H11*$F$11</f>
        <v>25000</v>
      </c>
      <c r="I12" s="17">
        <f t="shared" ref="I12:O12" si="2">I11*$F$11</f>
        <v>50000</v>
      </c>
      <c r="J12" s="17">
        <f t="shared" si="2"/>
        <v>150000</v>
      </c>
      <c r="K12" s="17">
        <f t="shared" si="2"/>
        <v>250000</v>
      </c>
      <c r="L12" s="17">
        <f t="shared" si="2"/>
        <v>400000</v>
      </c>
      <c r="M12" s="17">
        <f t="shared" si="2"/>
        <v>500000</v>
      </c>
      <c r="N12" s="17">
        <f t="shared" si="2"/>
        <v>500000</v>
      </c>
      <c r="O12" s="18">
        <f t="shared" si="2"/>
        <v>500000</v>
      </c>
      <c r="P12" s="318"/>
      <c r="Q12" s="238"/>
      <c r="R12" s="238"/>
      <c r="S12" s="238"/>
      <c r="T12" s="238"/>
      <c r="U12" s="239"/>
    </row>
    <row r="13" spans="2:21" ht="25.05" customHeight="1" x14ac:dyDescent="0.25">
      <c r="B13" s="249" t="s">
        <v>494</v>
      </c>
      <c r="C13" s="254"/>
      <c r="D13" s="320">
        <v>0.01</v>
      </c>
      <c r="E13" s="321">
        <v>0.05</v>
      </c>
      <c r="F13" s="322">
        <f>D13*E13*'Company Profile'!$C$9</f>
        <v>250000</v>
      </c>
      <c r="G13" s="372"/>
      <c r="H13" s="151">
        <v>0.05</v>
      </c>
      <c r="I13" s="89">
        <v>0.1</v>
      </c>
      <c r="J13" s="89">
        <v>0.3</v>
      </c>
      <c r="K13" s="89">
        <v>0.5</v>
      </c>
      <c r="L13" s="89">
        <v>0.8</v>
      </c>
      <c r="M13" s="89">
        <v>1</v>
      </c>
      <c r="N13" s="89">
        <v>1</v>
      </c>
      <c r="O13" s="95">
        <v>1</v>
      </c>
      <c r="P13" s="318" t="s">
        <v>296</v>
      </c>
      <c r="Q13" s="238"/>
      <c r="R13" s="238"/>
      <c r="S13" s="238"/>
      <c r="T13" s="238"/>
      <c r="U13" s="239"/>
    </row>
    <row r="14" spans="2:21" ht="25.05" customHeight="1" x14ac:dyDescent="0.25">
      <c r="B14" s="249"/>
      <c r="C14" s="254"/>
      <c r="D14" s="320"/>
      <c r="E14" s="321"/>
      <c r="F14" s="322">
        <f>D14*E14*'Company Profile'!$C$9</f>
        <v>0</v>
      </c>
      <c r="G14" s="373"/>
      <c r="H14" s="152">
        <f>H13*$F$13</f>
        <v>12500</v>
      </c>
      <c r="I14" s="17">
        <f t="shared" ref="I14:O14" si="3">I13*$F$13</f>
        <v>25000</v>
      </c>
      <c r="J14" s="17">
        <f t="shared" si="3"/>
        <v>75000</v>
      </c>
      <c r="K14" s="17">
        <f t="shared" si="3"/>
        <v>125000</v>
      </c>
      <c r="L14" s="17">
        <f t="shared" si="3"/>
        <v>200000</v>
      </c>
      <c r="M14" s="17">
        <f t="shared" si="3"/>
        <v>250000</v>
      </c>
      <c r="N14" s="17">
        <f t="shared" si="3"/>
        <v>250000</v>
      </c>
      <c r="O14" s="18">
        <f t="shared" si="3"/>
        <v>250000</v>
      </c>
      <c r="P14" s="318"/>
      <c r="Q14" s="238"/>
      <c r="R14" s="238"/>
      <c r="S14" s="238"/>
      <c r="T14" s="238"/>
      <c r="U14" s="239"/>
    </row>
    <row r="15" spans="2:21" ht="25.05" customHeight="1" x14ac:dyDescent="0.25">
      <c r="B15" s="249" t="s">
        <v>496</v>
      </c>
      <c r="C15" s="254"/>
      <c r="D15" s="320">
        <v>0.02</v>
      </c>
      <c r="E15" s="321">
        <v>0.2</v>
      </c>
      <c r="F15" s="322">
        <f>D15*E15*'Company Profile'!$C$9</f>
        <v>2000000</v>
      </c>
      <c r="G15" s="338"/>
      <c r="H15" s="151">
        <v>0.05</v>
      </c>
      <c r="I15" s="89">
        <v>0.1</v>
      </c>
      <c r="J15" s="89">
        <v>0.3</v>
      </c>
      <c r="K15" s="89">
        <v>0.5</v>
      </c>
      <c r="L15" s="89">
        <v>0.8</v>
      </c>
      <c r="M15" s="89">
        <v>1</v>
      </c>
      <c r="N15" s="89">
        <v>1</v>
      </c>
      <c r="O15" s="95">
        <v>1</v>
      </c>
      <c r="P15" s="318" t="s">
        <v>296</v>
      </c>
      <c r="Q15" s="238"/>
      <c r="R15" s="238"/>
      <c r="S15" s="238"/>
      <c r="T15" s="238"/>
      <c r="U15" s="239"/>
    </row>
    <row r="16" spans="2:21" ht="25.05" customHeight="1" x14ac:dyDescent="0.25">
      <c r="B16" s="249"/>
      <c r="C16" s="254"/>
      <c r="D16" s="320"/>
      <c r="E16" s="321"/>
      <c r="F16" s="322">
        <f>D16*E16*'Company Profile'!$C$9</f>
        <v>0</v>
      </c>
      <c r="G16" s="338"/>
      <c r="H16" s="152">
        <f>H15*$F$15</f>
        <v>100000</v>
      </c>
      <c r="I16" s="17">
        <f t="shared" ref="I16:O16" si="4">I15*$F$15</f>
        <v>200000</v>
      </c>
      <c r="J16" s="17">
        <f t="shared" si="4"/>
        <v>600000</v>
      </c>
      <c r="K16" s="17">
        <f t="shared" si="4"/>
        <v>1000000</v>
      </c>
      <c r="L16" s="17">
        <f t="shared" si="4"/>
        <v>1600000</v>
      </c>
      <c r="M16" s="17">
        <f t="shared" si="4"/>
        <v>2000000</v>
      </c>
      <c r="N16" s="17">
        <f t="shared" si="4"/>
        <v>2000000</v>
      </c>
      <c r="O16" s="18">
        <f t="shared" si="4"/>
        <v>2000000</v>
      </c>
      <c r="P16" s="318"/>
      <c r="Q16" s="238"/>
      <c r="R16" s="238"/>
      <c r="S16" s="238"/>
      <c r="T16" s="238"/>
      <c r="U16" s="239"/>
    </row>
    <row r="17" spans="2:21" ht="25.05" customHeight="1" x14ac:dyDescent="0.25">
      <c r="B17" s="234" t="s">
        <v>362</v>
      </c>
      <c r="C17" s="236"/>
      <c r="D17" s="320">
        <v>0</v>
      </c>
      <c r="E17" s="321">
        <v>0</v>
      </c>
      <c r="F17" s="322">
        <f>D17*E17*'Company Profile'!$C$9</f>
        <v>0</v>
      </c>
      <c r="G17" s="338"/>
      <c r="H17" s="151">
        <v>0.05</v>
      </c>
      <c r="I17" s="89">
        <v>0.1</v>
      </c>
      <c r="J17" s="89">
        <v>0.3</v>
      </c>
      <c r="K17" s="89">
        <v>0.5</v>
      </c>
      <c r="L17" s="89">
        <v>0.8</v>
      </c>
      <c r="M17" s="89">
        <v>1</v>
      </c>
      <c r="N17" s="89">
        <v>1</v>
      </c>
      <c r="O17" s="95">
        <v>1</v>
      </c>
      <c r="P17" s="318" t="s">
        <v>296</v>
      </c>
      <c r="Q17" s="238"/>
      <c r="R17" s="238"/>
      <c r="S17" s="238"/>
      <c r="T17" s="238"/>
      <c r="U17" s="239"/>
    </row>
    <row r="18" spans="2:21" ht="25.05" customHeight="1" x14ac:dyDescent="0.25">
      <c r="B18" s="267"/>
      <c r="C18" s="269"/>
      <c r="D18" s="340"/>
      <c r="E18" s="341"/>
      <c r="F18" s="342">
        <f>D18*E18*'Company Profile'!$C$9</f>
        <v>0</v>
      </c>
      <c r="G18" s="388"/>
      <c r="H18" s="152">
        <f>H17*$F$17</f>
        <v>0</v>
      </c>
      <c r="I18" s="17">
        <f t="shared" ref="I18:O18" si="5">I17*$F$17</f>
        <v>0</v>
      </c>
      <c r="J18" s="17">
        <f t="shared" si="5"/>
        <v>0</v>
      </c>
      <c r="K18" s="17">
        <f t="shared" si="5"/>
        <v>0</v>
      </c>
      <c r="L18" s="17">
        <f t="shared" si="5"/>
        <v>0</v>
      </c>
      <c r="M18" s="17">
        <f t="shared" si="5"/>
        <v>0</v>
      </c>
      <c r="N18" s="17">
        <f t="shared" si="5"/>
        <v>0</v>
      </c>
      <c r="O18" s="18">
        <f t="shared" si="5"/>
        <v>0</v>
      </c>
      <c r="P18" s="344"/>
      <c r="Q18" s="270"/>
      <c r="R18" s="270"/>
      <c r="S18" s="270"/>
      <c r="T18" s="270"/>
      <c r="U18" s="271"/>
    </row>
    <row r="19" spans="2:21" ht="40.049999999999997" customHeight="1" x14ac:dyDescent="0.25">
      <c r="B19" s="278" t="s">
        <v>506</v>
      </c>
      <c r="C19" s="280"/>
      <c r="D19" s="280"/>
      <c r="E19" s="280"/>
      <c r="F19" s="124">
        <f>SUM(F7:F18)</f>
        <v>30250000</v>
      </c>
      <c r="G19" s="154"/>
      <c r="H19" s="153">
        <f>H8+H10+H12+H14+H16+H18</f>
        <v>1512500</v>
      </c>
      <c r="I19" s="125">
        <f t="shared" ref="I19:O19" si="6">I8+I10+I12+I14+I16+I18</f>
        <v>3025000</v>
      </c>
      <c r="J19" s="125">
        <f t="shared" si="6"/>
        <v>9075000</v>
      </c>
      <c r="K19" s="125">
        <f t="shared" si="6"/>
        <v>15125000</v>
      </c>
      <c r="L19" s="125">
        <f t="shared" si="6"/>
        <v>24200000</v>
      </c>
      <c r="M19" s="125">
        <f t="shared" si="6"/>
        <v>30250000</v>
      </c>
      <c r="N19" s="125">
        <f t="shared" si="6"/>
        <v>30250000</v>
      </c>
      <c r="O19" s="126">
        <f t="shared" si="6"/>
        <v>30250000</v>
      </c>
    </row>
    <row r="20" spans="2:21" ht="40.049999999999997" customHeight="1" x14ac:dyDescent="0.25">
      <c r="B20" s="386" t="s">
        <v>372</v>
      </c>
      <c r="C20" s="387"/>
      <c r="D20" s="387"/>
      <c r="E20" s="387"/>
      <c r="F20" s="10">
        <f>'Company Profile'!$F$10</f>
        <v>7.0000000000000007E-2</v>
      </c>
      <c r="G20" s="155"/>
      <c r="H20" s="149"/>
      <c r="I20" s="149"/>
      <c r="J20" s="149"/>
      <c r="K20" s="149"/>
      <c r="L20" s="149"/>
      <c r="M20" s="149"/>
      <c r="N20" s="149"/>
      <c r="O20" s="150"/>
    </row>
    <row r="21" spans="2:21" ht="40.049999999999997" customHeight="1" x14ac:dyDescent="0.25">
      <c r="B21" s="281" t="s">
        <v>508</v>
      </c>
      <c r="C21" s="283"/>
      <c r="D21" s="283"/>
      <c r="E21" s="283"/>
      <c r="F21" s="9">
        <f>F20*F19</f>
        <v>2117500</v>
      </c>
      <c r="G21" s="156"/>
      <c r="H21" s="153">
        <f>$F$20*H19</f>
        <v>105875.00000000001</v>
      </c>
      <c r="I21" s="125">
        <f t="shared" ref="I21:O21" si="7">$F$20*I19</f>
        <v>211750.00000000003</v>
      </c>
      <c r="J21" s="125">
        <f t="shared" si="7"/>
        <v>635250.00000000012</v>
      </c>
      <c r="K21" s="125">
        <f t="shared" si="7"/>
        <v>1058750</v>
      </c>
      <c r="L21" s="125">
        <f t="shared" si="7"/>
        <v>1694000.0000000002</v>
      </c>
      <c r="M21" s="125">
        <f t="shared" si="7"/>
        <v>2117500</v>
      </c>
      <c r="N21" s="125">
        <f t="shared" si="7"/>
        <v>2117500</v>
      </c>
      <c r="O21" s="126">
        <f t="shared" si="7"/>
        <v>2117500</v>
      </c>
    </row>
    <row r="22" spans="2:21" ht="13.95" customHeight="1" x14ac:dyDescent="0.25"/>
    <row r="23" spans="2:21" ht="51" customHeight="1" x14ac:dyDescent="0.25">
      <c r="B23" s="368" t="s">
        <v>516</v>
      </c>
      <c r="C23" s="369"/>
      <c r="D23" s="370"/>
      <c r="E23" s="55" t="s">
        <v>509</v>
      </c>
      <c r="F23" s="56" t="s">
        <v>510</v>
      </c>
      <c r="G23" s="146"/>
      <c r="H23" s="91" t="s">
        <v>6</v>
      </c>
      <c r="I23" s="91" t="s">
        <v>7</v>
      </c>
      <c r="J23" s="91" t="s">
        <v>8</v>
      </c>
      <c r="K23" s="91" t="s">
        <v>9</v>
      </c>
      <c r="L23" s="91" t="s">
        <v>10</v>
      </c>
      <c r="M23" s="91" t="s">
        <v>314</v>
      </c>
      <c r="N23" s="91" t="s">
        <v>315</v>
      </c>
      <c r="O23" s="91" t="s">
        <v>316</v>
      </c>
      <c r="P23" s="325" t="s">
        <v>359</v>
      </c>
      <c r="Q23" s="326"/>
      <c r="R23" s="326"/>
      <c r="S23" s="326"/>
      <c r="T23" s="326"/>
      <c r="U23" s="327"/>
    </row>
    <row r="24" spans="2:21" ht="25.05" customHeight="1" x14ac:dyDescent="0.25">
      <c r="B24" s="288" t="s">
        <v>499</v>
      </c>
      <c r="C24" s="290"/>
      <c r="D24" s="290"/>
      <c r="E24" s="331">
        <v>0.05</v>
      </c>
      <c r="F24" s="332">
        <f>E24*'Company Profile'!$C$9</f>
        <v>25000000</v>
      </c>
      <c r="G24" s="374"/>
      <c r="H24" s="151">
        <v>0.05</v>
      </c>
      <c r="I24" s="89">
        <v>0.1</v>
      </c>
      <c r="J24" s="89">
        <v>0.3</v>
      </c>
      <c r="K24" s="89">
        <v>0.5</v>
      </c>
      <c r="L24" s="89">
        <v>0.8</v>
      </c>
      <c r="M24" s="89">
        <v>1</v>
      </c>
      <c r="N24" s="89">
        <v>1</v>
      </c>
      <c r="O24" s="95">
        <v>1</v>
      </c>
      <c r="P24" s="317" t="s">
        <v>296</v>
      </c>
      <c r="Q24" s="247"/>
      <c r="R24" s="247"/>
      <c r="S24" s="247"/>
      <c r="T24" s="247"/>
      <c r="U24" s="248"/>
    </row>
    <row r="25" spans="2:21" ht="25.05" customHeight="1" x14ac:dyDescent="0.25">
      <c r="B25" s="249"/>
      <c r="C25" s="254"/>
      <c r="D25" s="254"/>
      <c r="E25" s="321"/>
      <c r="F25" s="322">
        <f>E25*'Company Profile'!$C$9</f>
        <v>0</v>
      </c>
      <c r="G25" s="375"/>
      <c r="H25" s="152">
        <f>H24*$F$24</f>
        <v>1250000</v>
      </c>
      <c r="I25" s="17">
        <f t="shared" ref="I25:O25" si="8">I24*$F$24</f>
        <v>2500000</v>
      </c>
      <c r="J25" s="17">
        <f t="shared" si="8"/>
        <v>7500000</v>
      </c>
      <c r="K25" s="17">
        <f t="shared" si="8"/>
        <v>12500000</v>
      </c>
      <c r="L25" s="17">
        <f t="shared" si="8"/>
        <v>20000000</v>
      </c>
      <c r="M25" s="17">
        <f t="shared" si="8"/>
        <v>25000000</v>
      </c>
      <c r="N25" s="17">
        <f t="shared" si="8"/>
        <v>25000000</v>
      </c>
      <c r="O25" s="18">
        <f t="shared" si="8"/>
        <v>25000000</v>
      </c>
      <c r="P25" s="318"/>
      <c r="Q25" s="238"/>
      <c r="R25" s="238"/>
      <c r="S25" s="238"/>
      <c r="T25" s="238"/>
      <c r="U25" s="239"/>
    </row>
    <row r="26" spans="2:21" ht="25.05" customHeight="1" x14ac:dyDescent="0.25">
      <c r="B26" s="249" t="s">
        <v>500</v>
      </c>
      <c r="C26" s="254"/>
      <c r="D26" s="254">
        <v>0.02</v>
      </c>
      <c r="E26" s="321">
        <v>0.03</v>
      </c>
      <c r="F26" s="322">
        <f>E26*'Company Profile'!$C$9</f>
        <v>15000000</v>
      </c>
      <c r="G26" s="375"/>
      <c r="H26" s="151">
        <v>0.05</v>
      </c>
      <c r="I26" s="89">
        <v>0.1</v>
      </c>
      <c r="J26" s="89">
        <v>0.3</v>
      </c>
      <c r="K26" s="89">
        <v>0.5</v>
      </c>
      <c r="L26" s="89">
        <v>0.8</v>
      </c>
      <c r="M26" s="89">
        <v>1</v>
      </c>
      <c r="N26" s="89">
        <v>1</v>
      </c>
      <c r="O26" s="95">
        <v>1</v>
      </c>
      <c r="P26" s="318" t="s">
        <v>296</v>
      </c>
      <c r="Q26" s="238"/>
      <c r="R26" s="238"/>
      <c r="S26" s="238"/>
      <c r="T26" s="238"/>
      <c r="U26" s="239"/>
    </row>
    <row r="27" spans="2:21" ht="25.05" customHeight="1" x14ac:dyDescent="0.25">
      <c r="B27" s="249"/>
      <c r="C27" s="254"/>
      <c r="D27" s="254"/>
      <c r="E27" s="321"/>
      <c r="F27" s="322">
        <f>E27*'Company Profile'!$C$9</f>
        <v>0</v>
      </c>
      <c r="G27" s="375"/>
      <c r="H27" s="152">
        <f>H26*$F$26</f>
        <v>750000</v>
      </c>
      <c r="I27" s="17">
        <f t="shared" ref="I27:O27" si="9">I26*$F$26</f>
        <v>1500000</v>
      </c>
      <c r="J27" s="17">
        <f t="shared" si="9"/>
        <v>4500000</v>
      </c>
      <c r="K27" s="17">
        <f t="shared" si="9"/>
        <v>7500000</v>
      </c>
      <c r="L27" s="17">
        <f t="shared" si="9"/>
        <v>12000000</v>
      </c>
      <c r="M27" s="17">
        <f t="shared" si="9"/>
        <v>15000000</v>
      </c>
      <c r="N27" s="17">
        <f t="shared" si="9"/>
        <v>15000000</v>
      </c>
      <c r="O27" s="18">
        <f t="shared" si="9"/>
        <v>15000000</v>
      </c>
      <c r="P27" s="318"/>
      <c r="Q27" s="238"/>
      <c r="R27" s="238"/>
      <c r="S27" s="238"/>
      <c r="T27" s="238"/>
      <c r="U27" s="239"/>
    </row>
    <row r="28" spans="2:21" ht="25.05" customHeight="1" x14ac:dyDescent="0.25">
      <c r="B28" s="249" t="s">
        <v>501</v>
      </c>
      <c r="C28" s="254"/>
      <c r="D28" s="254">
        <v>0.01</v>
      </c>
      <c r="E28" s="321">
        <v>0.01</v>
      </c>
      <c r="F28" s="322">
        <f>E28*'Company Profile'!$C$9</f>
        <v>5000000</v>
      </c>
      <c r="G28" s="375"/>
      <c r="H28" s="151">
        <v>0.05</v>
      </c>
      <c r="I28" s="89">
        <v>0.1</v>
      </c>
      <c r="J28" s="89">
        <v>0.3</v>
      </c>
      <c r="K28" s="89">
        <v>0.5</v>
      </c>
      <c r="L28" s="89">
        <v>0.8</v>
      </c>
      <c r="M28" s="89">
        <v>1</v>
      </c>
      <c r="N28" s="89">
        <v>1</v>
      </c>
      <c r="O28" s="95">
        <v>1</v>
      </c>
      <c r="P28" s="318" t="s">
        <v>296</v>
      </c>
      <c r="Q28" s="238"/>
      <c r="R28" s="238"/>
      <c r="S28" s="238"/>
      <c r="T28" s="238"/>
      <c r="U28" s="239"/>
    </row>
    <row r="29" spans="2:21" ht="25.05" customHeight="1" x14ac:dyDescent="0.25">
      <c r="B29" s="249"/>
      <c r="C29" s="254"/>
      <c r="D29" s="254"/>
      <c r="E29" s="321"/>
      <c r="F29" s="322">
        <f>E29*'Company Profile'!$C$9</f>
        <v>0</v>
      </c>
      <c r="G29" s="375"/>
      <c r="H29" s="152">
        <f>H28*$F$28</f>
        <v>250000</v>
      </c>
      <c r="I29" s="17">
        <f t="shared" ref="I29:O29" si="10">I28*$F$28</f>
        <v>500000</v>
      </c>
      <c r="J29" s="17">
        <f t="shared" si="10"/>
        <v>1500000</v>
      </c>
      <c r="K29" s="17">
        <f t="shared" si="10"/>
        <v>2500000</v>
      </c>
      <c r="L29" s="17">
        <f t="shared" si="10"/>
        <v>4000000</v>
      </c>
      <c r="M29" s="17">
        <f t="shared" si="10"/>
        <v>5000000</v>
      </c>
      <c r="N29" s="17">
        <f t="shared" si="10"/>
        <v>5000000</v>
      </c>
      <c r="O29" s="18">
        <f t="shared" si="10"/>
        <v>5000000</v>
      </c>
      <c r="P29" s="318"/>
      <c r="Q29" s="238"/>
      <c r="R29" s="238"/>
      <c r="S29" s="238"/>
      <c r="T29" s="238"/>
      <c r="U29" s="239"/>
    </row>
    <row r="30" spans="2:21" ht="25.05" customHeight="1" x14ac:dyDescent="0.25">
      <c r="B30" s="249" t="s">
        <v>502</v>
      </c>
      <c r="C30" s="254"/>
      <c r="D30" s="254">
        <v>0.01</v>
      </c>
      <c r="E30" s="321">
        <v>0.03</v>
      </c>
      <c r="F30" s="322">
        <f>E30*'Company Profile'!$C$9</f>
        <v>15000000</v>
      </c>
      <c r="G30" s="375"/>
      <c r="H30" s="151">
        <v>0.05</v>
      </c>
      <c r="I30" s="89">
        <v>0.1</v>
      </c>
      <c r="J30" s="89">
        <v>0.3</v>
      </c>
      <c r="K30" s="89">
        <v>0.5</v>
      </c>
      <c r="L30" s="89">
        <v>0.8</v>
      </c>
      <c r="M30" s="89">
        <v>1</v>
      </c>
      <c r="N30" s="89">
        <v>1</v>
      </c>
      <c r="O30" s="95">
        <v>1</v>
      </c>
      <c r="P30" s="318" t="s">
        <v>296</v>
      </c>
      <c r="Q30" s="238"/>
      <c r="R30" s="238"/>
      <c r="S30" s="238"/>
      <c r="T30" s="238"/>
      <c r="U30" s="239"/>
    </row>
    <row r="31" spans="2:21" ht="25.05" customHeight="1" x14ac:dyDescent="0.25">
      <c r="B31" s="249"/>
      <c r="C31" s="254"/>
      <c r="D31" s="254"/>
      <c r="E31" s="321"/>
      <c r="F31" s="322">
        <f>E31*'Company Profile'!$C$9</f>
        <v>0</v>
      </c>
      <c r="G31" s="375"/>
      <c r="H31" s="152">
        <f>H30*$F$30</f>
        <v>750000</v>
      </c>
      <c r="I31" s="17">
        <f t="shared" ref="I31:O31" si="11">I30*$F$30</f>
        <v>1500000</v>
      </c>
      <c r="J31" s="17">
        <f t="shared" si="11"/>
        <v>4500000</v>
      </c>
      <c r="K31" s="17">
        <f t="shared" si="11"/>
        <v>7500000</v>
      </c>
      <c r="L31" s="17">
        <f t="shared" si="11"/>
        <v>12000000</v>
      </c>
      <c r="M31" s="17">
        <f t="shared" si="11"/>
        <v>15000000</v>
      </c>
      <c r="N31" s="17">
        <f t="shared" si="11"/>
        <v>15000000</v>
      </c>
      <c r="O31" s="18">
        <f t="shared" si="11"/>
        <v>15000000</v>
      </c>
      <c r="P31" s="318"/>
      <c r="Q31" s="238"/>
      <c r="R31" s="238"/>
      <c r="S31" s="238"/>
      <c r="T31" s="238"/>
      <c r="U31" s="239"/>
    </row>
    <row r="32" spans="2:21" ht="25.05" customHeight="1" x14ac:dyDescent="0.25">
      <c r="B32" s="249" t="s">
        <v>503</v>
      </c>
      <c r="C32" s="254"/>
      <c r="D32" s="254">
        <v>0.02</v>
      </c>
      <c r="E32" s="321">
        <v>0.02</v>
      </c>
      <c r="F32" s="322">
        <f>E32*'Company Profile'!$C$9</f>
        <v>10000000</v>
      </c>
      <c r="G32" s="375"/>
      <c r="H32" s="151">
        <v>0.05</v>
      </c>
      <c r="I32" s="89">
        <v>0.1</v>
      </c>
      <c r="J32" s="89">
        <v>0.3</v>
      </c>
      <c r="K32" s="89">
        <v>0.5</v>
      </c>
      <c r="L32" s="89">
        <v>0.8</v>
      </c>
      <c r="M32" s="89">
        <v>1</v>
      </c>
      <c r="N32" s="89">
        <v>1</v>
      </c>
      <c r="O32" s="95">
        <v>1</v>
      </c>
      <c r="P32" s="318" t="s">
        <v>296</v>
      </c>
      <c r="Q32" s="238"/>
      <c r="R32" s="238"/>
      <c r="S32" s="238"/>
      <c r="T32" s="238"/>
      <c r="U32" s="239"/>
    </row>
    <row r="33" spans="1:21" ht="25.05" customHeight="1" x14ac:dyDescent="0.25">
      <c r="B33" s="249"/>
      <c r="C33" s="254"/>
      <c r="D33" s="254"/>
      <c r="E33" s="321"/>
      <c r="F33" s="322">
        <f>E33*'Company Profile'!$C$9</f>
        <v>0</v>
      </c>
      <c r="G33" s="375"/>
      <c r="H33" s="152">
        <f>H32*$F$32</f>
        <v>500000</v>
      </c>
      <c r="I33" s="17">
        <f t="shared" ref="I33:O33" si="12">I32*$F$32</f>
        <v>1000000</v>
      </c>
      <c r="J33" s="17">
        <f t="shared" si="12"/>
        <v>3000000</v>
      </c>
      <c r="K33" s="17">
        <f t="shared" si="12"/>
        <v>5000000</v>
      </c>
      <c r="L33" s="17">
        <f t="shared" si="12"/>
        <v>8000000</v>
      </c>
      <c r="M33" s="17">
        <f t="shared" si="12"/>
        <v>10000000</v>
      </c>
      <c r="N33" s="17">
        <f t="shared" si="12"/>
        <v>10000000</v>
      </c>
      <c r="O33" s="18">
        <f t="shared" si="12"/>
        <v>10000000</v>
      </c>
      <c r="P33" s="318"/>
      <c r="Q33" s="238"/>
      <c r="R33" s="238"/>
      <c r="S33" s="238"/>
      <c r="T33" s="238"/>
      <c r="U33" s="239"/>
    </row>
    <row r="34" spans="1:21" ht="25.05" customHeight="1" x14ac:dyDescent="0.25">
      <c r="B34" s="249" t="s">
        <v>504</v>
      </c>
      <c r="C34" s="254"/>
      <c r="D34" s="254">
        <v>0.01</v>
      </c>
      <c r="E34" s="321">
        <v>0.02</v>
      </c>
      <c r="F34" s="322">
        <f>E34*'Company Profile'!$C$9</f>
        <v>10000000</v>
      </c>
      <c r="G34" s="375"/>
      <c r="H34" s="151">
        <v>0.05</v>
      </c>
      <c r="I34" s="89">
        <v>0.1</v>
      </c>
      <c r="J34" s="89">
        <v>0.3</v>
      </c>
      <c r="K34" s="89">
        <v>0.5</v>
      </c>
      <c r="L34" s="89">
        <v>0.8</v>
      </c>
      <c r="M34" s="89">
        <v>1</v>
      </c>
      <c r="N34" s="89">
        <v>1</v>
      </c>
      <c r="O34" s="95">
        <v>1</v>
      </c>
      <c r="P34" s="318" t="s">
        <v>296</v>
      </c>
      <c r="Q34" s="238"/>
      <c r="R34" s="238"/>
      <c r="S34" s="238"/>
      <c r="T34" s="238"/>
      <c r="U34" s="239"/>
    </row>
    <row r="35" spans="1:21" ht="25.05" customHeight="1" x14ac:dyDescent="0.25">
      <c r="B35" s="249"/>
      <c r="C35" s="254"/>
      <c r="D35" s="254"/>
      <c r="E35" s="321"/>
      <c r="F35" s="322">
        <f>E35*'Company Profile'!$C$9</f>
        <v>0</v>
      </c>
      <c r="G35" s="375"/>
      <c r="H35" s="152">
        <f>H34*$F$34</f>
        <v>500000</v>
      </c>
      <c r="I35" s="17">
        <f t="shared" ref="I35:O35" si="13">I34*$F$34</f>
        <v>1000000</v>
      </c>
      <c r="J35" s="17">
        <f t="shared" si="13"/>
        <v>3000000</v>
      </c>
      <c r="K35" s="17">
        <f t="shared" si="13"/>
        <v>5000000</v>
      </c>
      <c r="L35" s="17">
        <f t="shared" si="13"/>
        <v>8000000</v>
      </c>
      <c r="M35" s="17">
        <f t="shared" si="13"/>
        <v>10000000</v>
      </c>
      <c r="N35" s="17">
        <f t="shared" si="13"/>
        <v>10000000</v>
      </c>
      <c r="O35" s="18">
        <f t="shared" si="13"/>
        <v>10000000</v>
      </c>
      <c r="P35" s="318"/>
      <c r="Q35" s="238"/>
      <c r="R35" s="238"/>
      <c r="S35" s="238"/>
      <c r="T35" s="238"/>
      <c r="U35" s="239"/>
    </row>
    <row r="36" spans="1:21" ht="25.05" customHeight="1" x14ac:dyDescent="0.25">
      <c r="B36" s="249" t="s">
        <v>505</v>
      </c>
      <c r="C36" s="254"/>
      <c r="D36" s="254">
        <v>0.02</v>
      </c>
      <c r="E36" s="321">
        <v>0.01</v>
      </c>
      <c r="F36" s="322">
        <f>E36*'Company Profile'!$C$9</f>
        <v>5000000</v>
      </c>
      <c r="G36" s="375"/>
      <c r="H36" s="151">
        <v>0.05</v>
      </c>
      <c r="I36" s="89">
        <v>0.1</v>
      </c>
      <c r="J36" s="89">
        <v>0.3</v>
      </c>
      <c r="K36" s="89">
        <v>0.5</v>
      </c>
      <c r="L36" s="89">
        <v>0.8</v>
      </c>
      <c r="M36" s="89">
        <v>1</v>
      </c>
      <c r="N36" s="89">
        <v>1</v>
      </c>
      <c r="O36" s="95">
        <v>1</v>
      </c>
      <c r="P36" s="318" t="s">
        <v>296</v>
      </c>
      <c r="Q36" s="238"/>
      <c r="R36" s="238"/>
      <c r="S36" s="238"/>
      <c r="T36" s="238"/>
      <c r="U36" s="239"/>
    </row>
    <row r="37" spans="1:21" ht="25.05" customHeight="1" x14ac:dyDescent="0.25">
      <c r="B37" s="249"/>
      <c r="C37" s="254"/>
      <c r="D37" s="254"/>
      <c r="E37" s="321"/>
      <c r="F37" s="322">
        <f>E37*'Company Profile'!$C$9</f>
        <v>0</v>
      </c>
      <c r="G37" s="375"/>
      <c r="H37" s="152">
        <f>H36*$F$36</f>
        <v>250000</v>
      </c>
      <c r="I37" s="17">
        <f t="shared" ref="I37:O37" si="14">I36*$F$36</f>
        <v>500000</v>
      </c>
      <c r="J37" s="17">
        <f t="shared" si="14"/>
        <v>1500000</v>
      </c>
      <c r="K37" s="17">
        <f t="shared" si="14"/>
        <v>2500000</v>
      </c>
      <c r="L37" s="17">
        <f t="shared" si="14"/>
        <v>4000000</v>
      </c>
      <c r="M37" s="17">
        <f t="shared" si="14"/>
        <v>5000000</v>
      </c>
      <c r="N37" s="17">
        <f t="shared" si="14"/>
        <v>5000000</v>
      </c>
      <c r="O37" s="18">
        <f t="shared" si="14"/>
        <v>5000000</v>
      </c>
      <c r="P37" s="318"/>
      <c r="Q37" s="238"/>
      <c r="R37" s="238"/>
      <c r="S37" s="238"/>
      <c r="T37" s="238"/>
      <c r="U37" s="239"/>
    </row>
    <row r="38" spans="1:21" ht="25.05" customHeight="1" x14ac:dyDescent="0.25">
      <c r="B38" s="234" t="s">
        <v>362</v>
      </c>
      <c r="C38" s="236"/>
      <c r="D38" s="236">
        <v>0</v>
      </c>
      <c r="E38" s="321">
        <v>0</v>
      </c>
      <c r="F38" s="322">
        <f>E38*'Company Profile'!$C$9</f>
        <v>0</v>
      </c>
      <c r="G38" s="375"/>
      <c r="H38" s="151">
        <v>0.05</v>
      </c>
      <c r="I38" s="89">
        <v>0.1</v>
      </c>
      <c r="J38" s="89">
        <v>0.3</v>
      </c>
      <c r="K38" s="89">
        <v>0.5</v>
      </c>
      <c r="L38" s="89">
        <v>0.8</v>
      </c>
      <c r="M38" s="89">
        <v>1</v>
      </c>
      <c r="N38" s="89">
        <v>1</v>
      </c>
      <c r="O38" s="95">
        <v>1</v>
      </c>
      <c r="P38" s="318" t="s">
        <v>296</v>
      </c>
      <c r="Q38" s="238"/>
      <c r="R38" s="238"/>
      <c r="S38" s="238"/>
      <c r="T38" s="238"/>
      <c r="U38" s="239"/>
    </row>
    <row r="39" spans="1:21" ht="25.05" customHeight="1" x14ac:dyDescent="0.25">
      <c r="B39" s="267"/>
      <c r="C39" s="269"/>
      <c r="D39" s="269"/>
      <c r="E39" s="341"/>
      <c r="F39" s="342">
        <f>E39*'Company Profile'!$C$9</f>
        <v>0</v>
      </c>
      <c r="G39" s="376"/>
      <c r="H39" s="152">
        <f>H38*$F$38</f>
        <v>0</v>
      </c>
      <c r="I39" s="17">
        <f t="shared" ref="I39:O39" si="15">I38*$F$38</f>
        <v>0</v>
      </c>
      <c r="J39" s="17">
        <f t="shared" si="15"/>
        <v>0</v>
      </c>
      <c r="K39" s="17">
        <f t="shared" si="15"/>
        <v>0</v>
      </c>
      <c r="L39" s="17">
        <f t="shared" si="15"/>
        <v>0</v>
      </c>
      <c r="M39" s="17">
        <f t="shared" si="15"/>
        <v>0</v>
      </c>
      <c r="N39" s="17">
        <f t="shared" si="15"/>
        <v>0</v>
      </c>
      <c r="O39" s="18">
        <f t="shared" si="15"/>
        <v>0</v>
      </c>
      <c r="P39" s="344"/>
      <c r="Q39" s="270"/>
      <c r="R39" s="270"/>
      <c r="S39" s="270"/>
      <c r="T39" s="270"/>
      <c r="U39" s="271"/>
    </row>
    <row r="40" spans="1:21" ht="40.049999999999997" customHeight="1" x14ac:dyDescent="0.25">
      <c r="B40" s="278" t="s">
        <v>371</v>
      </c>
      <c r="C40" s="280"/>
      <c r="D40" s="280"/>
      <c r="E40" s="280"/>
      <c r="F40" s="124">
        <f>SUM(F24:F39)</f>
        <v>85000000</v>
      </c>
      <c r="G40" s="157"/>
      <c r="H40" s="153">
        <f>H25+H27+H29+H31+H33+H35+H37+H39</f>
        <v>4250000</v>
      </c>
      <c r="I40" s="125">
        <f t="shared" ref="I40:O40" si="16">I25+I27+I29+I31+I33+I35+I37+I39</f>
        <v>8500000</v>
      </c>
      <c r="J40" s="125">
        <f t="shared" si="16"/>
        <v>25500000</v>
      </c>
      <c r="K40" s="125">
        <f t="shared" si="16"/>
        <v>42500000</v>
      </c>
      <c r="L40" s="125">
        <f t="shared" si="16"/>
        <v>68000000</v>
      </c>
      <c r="M40" s="125">
        <f t="shared" si="16"/>
        <v>85000000</v>
      </c>
      <c r="N40" s="125">
        <f t="shared" si="16"/>
        <v>85000000</v>
      </c>
      <c r="O40" s="126">
        <f t="shared" si="16"/>
        <v>85000000</v>
      </c>
    </row>
    <row r="41" spans="1:21" ht="40.049999999999997" customHeight="1" x14ac:dyDescent="0.25">
      <c r="B41" s="386" t="s">
        <v>370</v>
      </c>
      <c r="C41" s="387"/>
      <c r="D41" s="387"/>
      <c r="E41" s="387"/>
      <c r="F41" s="10">
        <f>'Company Profile'!$F$10</f>
        <v>7.0000000000000007E-2</v>
      </c>
      <c r="G41" s="158"/>
      <c r="H41" s="149"/>
      <c r="I41" s="149"/>
      <c r="J41" s="149"/>
      <c r="K41" s="149"/>
      <c r="L41" s="149"/>
      <c r="M41" s="149"/>
      <c r="N41" s="149"/>
      <c r="O41" s="150"/>
    </row>
    <row r="42" spans="1:21" ht="40.049999999999997" customHeight="1" x14ac:dyDescent="0.25">
      <c r="B42" s="281" t="s">
        <v>507</v>
      </c>
      <c r="C42" s="283"/>
      <c r="D42" s="283"/>
      <c r="E42" s="283"/>
      <c r="F42" s="9">
        <f>F41*F40</f>
        <v>5950000.0000000009</v>
      </c>
      <c r="G42" s="159"/>
      <c r="H42" s="153">
        <f>$F$41*H40</f>
        <v>297500</v>
      </c>
      <c r="I42" s="125">
        <f t="shared" ref="I42:O42" si="17">$F$41*I40</f>
        <v>595000</v>
      </c>
      <c r="J42" s="125">
        <f t="shared" si="17"/>
        <v>1785000.0000000002</v>
      </c>
      <c r="K42" s="125">
        <f t="shared" si="17"/>
        <v>2975000.0000000005</v>
      </c>
      <c r="L42" s="125">
        <f t="shared" si="17"/>
        <v>4760000</v>
      </c>
      <c r="M42" s="125">
        <f t="shared" si="17"/>
        <v>5950000.0000000009</v>
      </c>
      <c r="N42" s="125">
        <f t="shared" si="17"/>
        <v>5950000.0000000009</v>
      </c>
      <c r="O42" s="126">
        <f t="shared" si="17"/>
        <v>5950000.0000000009</v>
      </c>
    </row>
    <row r="43" spans="1:21" ht="27" customHeight="1" x14ac:dyDescent="0.25"/>
    <row r="44" spans="1:21" ht="27" customHeight="1" x14ac:dyDescent="0.25"/>
    <row r="45" spans="1:21" s="15" customFormat="1" ht="25.05" customHeight="1" x14ac:dyDescent="0.3">
      <c r="A45" s="37">
        <v>1</v>
      </c>
      <c r="B45" s="193" t="s">
        <v>458</v>
      </c>
      <c r="C45" s="193"/>
      <c r="D45" s="193"/>
      <c r="E45" s="193"/>
      <c r="F45" s="193"/>
      <c r="G45" s="193"/>
      <c r="H45" s="193"/>
      <c r="I45" s="193"/>
      <c r="J45" s="193"/>
      <c r="K45" s="193"/>
      <c r="L45" s="193"/>
      <c r="M45" s="193"/>
      <c r="N45" s="193"/>
      <c r="O45" s="193"/>
    </row>
    <row r="46" spans="1:21" s="15" customFormat="1" ht="25.05" customHeight="1" x14ac:dyDescent="0.3">
      <c r="A46" s="37">
        <v>2</v>
      </c>
      <c r="B46" s="190" t="s">
        <v>457</v>
      </c>
      <c r="C46" s="190"/>
      <c r="D46" s="190"/>
      <c r="E46" s="190"/>
      <c r="F46" s="190"/>
      <c r="G46" s="190"/>
      <c r="H46" s="190"/>
      <c r="I46" s="190"/>
      <c r="J46" s="190"/>
      <c r="K46" s="190"/>
      <c r="L46" s="190"/>
      <c r="M46" s="190"/>
      <c r="N46" s="190"/>
      <c r="O46" s="190"/>
    </row>
    <row r="47" spans="1:21" ht="27" customHeight="1" x14ac:dyDescent="0.25"/>
    <row r="48" spans="1:21" ht="27" customHeight="1" x14ac:dyDescent="0.25"/>
    <row r="49" ht="27" customHeight="1" x14ac:dyDescent="0.25"/>
    <row r="50" ht="27" customHeight="1" x14ac:dyDescent="0.25"/>
    <row r="51" ht="27" customHeight="1" x14ac:dyDescent="0.25"/>
    <row r="52" ht="27" customHeight="1" x14ac:dyDescent="0.25"/>
    <row r="53" ht="27" customHeight="1" x14ac:dyDescent="0.25"/>
    <row r="54" ht="27" customHeight="1" x14ac:dyDescent="0.25"/>
    <row r="55" ht="27" customHeight="1" x14ac:dyDescent="0.25"/>
  </sheetData>
  <mergeCells count="91">
    <mergeCell ref="P32:U33"/>
    <mergeCell ref="B30:D31"/>
    <mergeCell ref="E30:E31"/>
    <mergeCell ref="F30:F31"/>
    <mergeCell ref="G30:G31"/>
    <mergeCell ref="P30:U31"/>
    <mergeCell ref="P38:U39"/>
    <mergeCell ref="B40:E40"/>
    <mergeCell ref="B41:E41"/>
    <mergeCell ref="B42:E42"/>
    <mergeCell ref="B23:D23"/>
    <mergeCell ref="B24:D25"/>
    <mergeCell ref="B26:D27"/>
    <mergeCell ref="B28:D29"/>
    <mergeCell ref="B34:D35"/>
    <mergeCell ref="B36:D37"/>
    <mergeCell ref="B38:D39"/>
    <mergeCell ref="E26:E27"/>
    <mergeCell ref="B32:D33"/>
    <mergeCell ref="E32:E33"/>
    <mergeCell ref="F32:F33"/>
    <mergeCell ref="G32:G33"/>
    <mergeCell ref="P15:U16"/>
    <mergeCell ref="D17:D18"/>
    <mergeCell ref="E17:E18"/>
    <mergeCell ref="G28:G29"/>
    <mergeCell ref="P28:U29"/>
    <mergeCell ref="B2:L2"/>
    <mergeCell ref="B3:L3"/>
    <mergeCell ref="B4:L4"/>
    <mergeCell ref="B19:E19"/>
    <mergeCell ref="B21:E21"/>
    <mergeCell ref="B20:E20"/>
    <mergeCell ref="B15:C16"/>
    <mergeCell ref="D15:D16"/>
    <mergeCell ref="E15:E16"/>
    <mergeCell ref="F15:F16"/>
    <mergeCell ref="G15:G16"/>
    <mergeCell ref="G17:G18"/>
    <mergeCell ref="D7:D8"/>
    <mergeCell ref="E7:E8"/>
    <mergeCell ref="B6:C6"/>
    <mergeCell ref="B45:O45"/>
    <mergeCell ref="B13:C14"/>
    <mergeCell ref="F13:F14"/>
    <mergeCell ref="F26:F27"/>
    <mergeCell ref="G26:G27"/>
    <mergeCell ref="E34:E35"/>
    <mergeCell ref="F34:F35"/>
    <mergeCell ref="G34:G35"/>
    <mergeCell ref="G36:G37"/>
    <mergeCell ref="E38:E39"/>
    <mergeCell ref="F38:F39"/>
    <mergeCell ref="G38:G39"/>
    <mergeCell ref="B46:O46"/>
    <mergeCell ref="B17:C18"/>
    <mergeCell ref="F17:F18"/>
    <mergeCell ref="P17:U18"/>
    <mergeCell ref="E36:E37"/>
    <mergeCell ref="F36:F37"/>
    <mergeCell ref="E28:E29"/>
    <mergeCell ref="F28:F29"/>
    <mergeCell ref="E24:E25"/>
    <mergeCell ref="F24:F25"/>
    <mergeCell ref="G24:G25"/>
    <mergeCell ref="P24:U25"/>
    <mergeCell ref="P23:U23"/>
    <mergeCell ref="P26:U27"/>
    <mergeCell ref="P34:U35"/>
    <mergeCell ref="P36:U37"/>
    <mergeCell ref="P13:U14"/>
    <mergeCell ref="D13:D14"/>
    <mergeCell ref="E13:E14"/>
    <mergeCell ref="G13:G14"/>
    <mergeCell ref="B9:C10"/>
    <mergeCell ref="F9:F10"/>
    <mergeCell ref="P9:U10"/>
    <mergeCell ref="B11:C12"/>
    <mergeCell ref="F11:F12"/>
    <mergeCell ref="P11:U12"/>
    <mergeCell ref="D9:D10"/>
    <mergeCell ref="E9:E10"/>
    <mergeCell ref="D11:D12"/>
    <mergeCell ref="E11:E12"/>
    <mergeCell ref="G9:G10"/>
    <mergeCell ref="G11:G12"/>
    <mergeCell ref="P6:U6"/>
    <mergeCell ref="B7:C8"/>
    <mergeCell ref="F7:F8"/>
    <mergeCell ref="P7:U8"/>
    <mergeCell ref="G7:G8"/>
  </mergeCells>
  <hyperlinks>
    <hyperlink ref="B46:D46" r:id="rId1" display="For additional backup note suggestions, see section F: Financial impacts in &quot;Guidance on Metrics, Targets, and Transition Plans&quot; TCFD, October 2021." xr:uid="{0C2F3CD6-8DD0-4C97-8186-952A24A25B82}"/>
    <hyperlink ref="B45:D45" r:id="rId2" display="Appendix 1: Climate-Related Risks, Opportunities and Financial Impacts in &quot;Implementing the Recommendations of the Task Force on Climate-related Financial Disclosures,&quot; Updates to the 2017 Annex, TCFD, October 2021." xr:uid="{4D4C8E84-37B4-4F0F-B649-23B63595BD5B}"/>
  </hyperlinks>
  <pageMargins left="0.25" right="0.25" top="0.75" bottom="0.75" header="0.3" footer="0.3"/>
  <pageSetup scale="82" fitToHeight="0" orientation="landscape" r:id="rId3"/>
  <drawing r:id="rId4"/>
  <legacyDrawing r:id="rId5"/>
  <picture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40F39-6452-4F62-9569-128405F34B39}">
  <sheetPr>
    <tabColor theme="6" tint="-0.499984740745262"/>
    <pageSetUpPr autoPageBreaks="0" fitToPage="1"/>
  </sheetPr>
  <dimension ref="A1:V95"/>
  <sheetViews>
    <sheetView showGridLines="0" zoomScale="70" zoomScaleNormal="70" workbookViewId="0">
      <selection activeCell="B2" sqref="B2:M2"/>
    </sheetView>
  </sheetViews>
  <sheetFormatPr defaultColWidth="9.21875" defaultRowHeight="13.8" x14ac:dyDescent="0.25"/>
  <cols>
    <col min="1" max="1" width="5.6640625" style="5" customWidth="1"/>
    <col min="2" max="2" width="36.5546875" style="5" customWidth="1"/>
    <col min="3" max="4" width="22.77734375" style="5" customWidth="1"/>
    <col min="5" max="6" width="15.6640625" style="5" customWidth="1"/>
    <col min="7" max="7" width="23" style="5" customWidth="1"/>
    <col min="8" max="8" width="8.44140625" style="5" customWidth="1"/>
    <col min="9" max="16" width="20.6640625" style="5" customWidth="1"/>
    <col min="17" max="22" width="15" style="5" customWidth="1"/>
    <col min="23" max="16384" width="9.21875" style="5"/>
  </cols>
  <sheetData>
    <row r="1" spans="2:22" ht="12.45" customHeight="1" x14ac:dyDescent="0.25"/>
    <row r="2" spans="2:22" s="1" customFormat="1" ht="45" customHeight="1" x14ac:dyDescent="0.25">
      <c r="B2" s="391" t="s">
        <v>376</v>
      </c>
      <c r="C2" s="392"/>
      <c r="D2" s="392"/>
      <c r="E2" s="392"/>
      <c r="F2" s="392"/>
      <c r="G2" s="392"/>
      <c r="H2" s="392"/>
      <c r="I2" s="392"/>
      <c r="J2" s="392"/>
      <c r="K2" s="392"/>
      <c r="L2" s="392"/>
      <c r="M2" s="392"/>
      <c r="N2" s="147"/>
    </row>
    <row r="3" spans="2:22" s="1" customFormat="1" ht="58.95" customHeight="1" x14ac:dyDescent="0.25">
      <c r="B3" s="294" t="s">
        <v>617</v>
      </c>
      <c r="C3" s="295"/>
      <c r="D3" s="295"/>
      <c r="E3" s="295"/>
      <c r="F3" s="295"/>
      <c r="G3" s="295"/>
      <c r="H3" s="295"/>
      <c r="I3" s="295"/>
      <c r="J3" s="295"/>
      <c r="K3" s="295"/>
      <c r="L3" s="295"/>
      <c r="M3" s="295"/>
      <c r="N3" s="14"/>
    </row>
    <row r="4" spans="2:22" s="1" customFormat="1" ht="41.55" customHeight="1" x14ac:dyDescent="0.25">
      <c r="B4" s="393" t="s">
        <v>513</v>
      </c>
      <c r="C4" s="394"/>
      <c r="D4" s="394"/>
      <c r="E4" s="394"/>
      <c r="F4" s="394"/>
      <c r="G4" s="394"/>
      <c r="H4" s="394"/>
      <c r="I4" s="394"/>
      <c r="J4" s="394"/>
      <c r="K4" s="394"/>
      <c r="L4" s="394"/>
      <c r="M4" s="394"/>
      <c r="N4" s="148"/>
    </row>
    <row r="5" spans="2:22" ht="10.050000000000001" customHeight="1" x14ac:dyDescent="0.25"/>
    <row r="6" spans="2:22" ht="51" customHeight="1" x14ac:dyDescent="0.25">
      <c r="B6" s="324" t="s">
        <v>526</v>
      </c>
      <c r="C6" s="324"/>
      <c r="D6" s="52" t="s">
        <v>361</v>
      </c>
      <c r="E6" s="53" t="s">
        <v>435</v>
      </c>
      <c r="F6" s="53" t="s">
        <v>4</v>
      </c>
      <c r="G6" s="54" t="s">
        <v>5</v>
      </c>
      <c r="H6" s="145"/>
      <c r="I6" s="91" t="s">
        <v>6</v>
      </c>
      <c r="J6" s="91" t="s">
        <v>7</v>
      </c>
      <c r="K6" s="91" t="s">
        <v>8</v>
      </c>
      <c r="L6" s="91" t="s">
        <v>9</v>
      </c>
      <c r="M6" s="91" t="s">
        <v>10</v>
      </c>
      <c r="N6" s="91" t="s">
        <v>314</v>
      </c>
      <c r="O6" s="91" t="s">
        <v>315</v>
      </c>
      <c r="P6" s="91" t="s">
        <v>316</v>
      </c>
      <c r="Q6" s="325" t="s">
        <v>359</v>
      </c>
      <c r="R6" s="326"/>
      <c r="S6" s="326"/>
      <c r="T6" s="326"/>
      <c r="U6" s="326"/>
      <c r="V6" s="327"/>
    </row>
    <row r="7" spans="2:22" ht="25.05" customHeight="1" x14ac:dyDescent="0.25">
      <c r="B7" s="288" t="s">
        <v>517</v>
      </c>
      <c r="C7" s="328"/>
      <c r="D7" s="329">
        <v>5000000</v>
      </c>
      <c r="E7" s="330">
        <v>0.02</v>
      </c>
      <c r="F7" s="331">
        <v>0.5</v>
      </c>
      <c r="G7" s="332">
        <f>D7*E7*F7</f>
        <v>50000</v>
      </c>
      <c r="H7" s="389"/>
      <c r="I7" s="89">
        <v>0.05</v>
      </c>
      <c r="J7" s="89">
        <v>0.1</v>
      </c>
      <c r="K7" s="89">
        <v>0.3</v>
      </c>
      <c r="L7" s="89">
        <v>0.5</v>
      </c>
      <c r="M7" s="89">
        <v>0.8</v>
      </c>
      <c r="N7" s="89">
        <v>1</v>
      </c>
      <c r="O7" s="89">
        <v>1</v>
      </c>
      <c r="P7" s="95">
        <v>1</v>
      </c>
      <c r="Q7" s="317" t="s">
        <v>296</v>
      </c>
      <c r="R7" s="247"/>
      <c r="S7" s="247"/>
      <c r="T7" s="247"/>
      <c r="U7" s="247"/>
      <c r="V7" s="248"/>
    </row>
    <row r="8" spans="2:22" ht="25.05" customHeight="1" x14ac:dyDescent="0.25">
      <c r="B8" s="252"/>
      <c r="C8" s="251"/>
      <c r="D8" s="319"/>
      <c r="E8" s="320"/>
      <c r="F8" s="321"/>
      <c r="G8" s="322">
        <f>D8*E8*F8</f>
        <v>0</v>
      </c>
      <c r="H8" s="366"/>
      <c r="I8" s="17">
        <f>I7*$G$7</f>
        <v>2500</v>
      </c>
      <c r="J8" s="17">
        <f t="shared" ref="J8:P8" si="0">J7*$G$7</f>
        <v>5000</v>
      </c>
      <c r="K8" s="17">
        <f t="shared" si="0"/>
        <v>15000</v>
      </c>
      <c r="L8" s="17">
        <f t="shared" si="0"/>
        <v>25000</v>
      </c>
      <c r="M8" s="17">
        <f t="shared" si="0"/>
        <v>40000</v>
      </c>
      <c r="N8" s="17">
        <f t="shared" si="0"/>
        <v>50000</v>
      </c>
      <c r="O8" s="17">
        <f t="shared" si="0"/>
        <v>50000</v>
      </c>
      <c r="P8" s="18">
        <f t="shared" si="0"/>
        <v>50000</v>
      </c>
      <c r="Q8" s="318"/>
      <c r="R8" s="238"/>
      <c r="S8" s="238"/>
      <c r="T8" s="238"/>
      <c r="U8" s="238"/>
      <c r="V8" s="239"/>
    </row>
    <row r="9" spans="2:22" ht="25.05" customHeight="1" x14ac:dyDescent="0.25">
      <c r="B9" s="249" t="s">
        <v>518</v>
      </c>
      <c r="C9" s="251"/>
      <c r="D9" s="319">
        <v>5000000</v>
      </c>
      <c r="E9" s="320">
        <v>1.5</v>
      </c>
      <c r="F9" s="321">
        <v>0.8</v>
      </c>
      <c r="G9" s="322">
        <f t="shared" ref="G9:G40" si="1">D9*E9*F9</f>
        <v>6000000</v>
      </c>
      <c r="H9" s="366"/>
      <c r="I9" s="89">
        <v>0.05</v>
      </c>
      <c r="J9" s="89">
        <v>0.1</v>
      </c>
      <c r="K9" s="89">
        <v>0.3</v>
      </c>
      <c r="L9" s="89">
        <v>0.5</v>
      </c>
      <c r="M9" s="89">
        <v>0.8</v>
      </c>
      <c r="N9" s="89">
        <v>1</v>
      </c>
      <c r="O9" s="89">
        <v>1</v>
      </c>
      <c r="P9" s="95">
        <v>1</v>
      </c>
      <c r="Q9" s="318" t="s">
        <v>296</v>
      </c>
      <c r="R9" s="238"/>
      <c r="S9" s="238"/>
      <c r="T9" s="238"/>
      <c r="U9" s="238"/>
      <c r="V9" s="239"/>
    </row>
    <row r="10" spans="2:22" ht="25.05" customHeight="1" x14ac:dyDescent="0.25">
      <c r="B10" s="252"/>
      <c r="C10" s="251"/>
      <c r="D10" s="319"/>
      <c r="E10" s="320"/>
      <c r="F10" s="321"/>
      <c r="G10" s="322">
        <f t="shared" si="1"/>
        <v>0</v>
      </c>
      <c r="H10" s="367"/>
      <c r="I10" s="17">
        <f>I9*$G$9</f>
        <v>300000</v>
      </c>
      <c r="J10" s="17">
        <f t="shared" ref="J10:P10" si="2">J9*$G$9</f>
        <v>600000</v>
      </c>
      <c r="K10" s="17">
        <f t="shared" si="2"/>
        <v>1800000</v>
      </c>
      <c r="L10" s="17">
        <f t="shared" si="2"/>
        <v>3000000</v>
      </c>
      <c r="M10" s="17">
        <f t="shared" si="2"/>
        <v>4800000</v>
      </c>
      <c r="N10" s="17">
        <f t="shared" si="2"/>
        <v>6000000</v>
      </c>
      <c r="O10" s="17">
        <f t="shared" si="2"/>
        <v>6000000</v>
      </c>
      <c r="P10" s="18">
        <f t="shared" si="2"/>
        <v>6000000</v>
      </c>
      <c r="Q10" s="318"/>
      <c r="R10" s="238"/>
      <c r="S10" s="238"/>
      <c r="T10" s="238"/>
      <c r="U10" s="238"/>
      <c r="V10" s="239"/>
    </row>
    <row r="11" spans="2:22" ht="25.05" customHeight="1" x14ac:dyDescent="0.25">
      <c r="B11" s="249" t="s">
        <v>519</v>
      </c>
      <c r="C11" s="254"/>
      <c r="D11" s="319">
        <v>1000000</v>
      </c>
      <c r="E11" s="320">
        <v>3.4</v>
      </c>
      <c r="F11" s="321">
        <v>1</v>
      </c>
      <c r="G11" s="322">
        <f t="shared" si="1"/>
        <v>3400000</v>
      </c>
      <c r="H11" s="323"/>
      <c r="I11" s="89">
        <v>0.05</v>
      </c>
      <c r="J11" s="89">
        <v>0.1</v>
      </c>
      <c r="K11" s="89">
        <v>0.3</v>
      </c>
      <c r="L11" s="89">
        <v>0.5</v>
      </c>
      <c r="M11" s="89">
        <v>0.8</v>
      </c>
      <c r="N11" s="89">
        <v>1</v>
      </c>
      <c r="O11" s="89">
        <v>1</v>
      </c>
      <c r="P11" s="95">
        <v>1</v>
      </c>
      <c r="Q11" s="318" t="s">
        <v>296</v>
      </c>
      <c r="R11" s="238"/>
      <c r="S11" s="238"/>
      <c r="T11" s="238"/>
      <c r="U11" s="238"/>
      <c r="V11" s="239"/>
    </row>
    <row r="12" spans="2:22" ht="25.05" customHeight="1" x14ac:dyDescent="0.25">
      <c r="B12" s="249"/>
      <c r="C12" s="254"/>
      <c r="D12" s="319"/>
      <c r="E12" s="320"/>
      <c r="F12" s="321"/>
      <c r="G12" s="322">
        <f t="shared" si="1"/>
        <v>0</v>
      </c>
      <c r="H12" s="323"/>
      <c r="I12" s="17">
        <f>I11*$G$11</f>
        <v>170000</v>
      </c>
      <c r="J12" s="17">
        <f t="shared" ref="J12:P12" si="3">J11*$G$11</f>
        <v>340000</v>
      </c>
      <c r="K12" s="17">
        <f t="shared" si="3"/>
        <v>1020000</v>
      </c>
      <c r="L12" s="17">
        <f t="shared" si="3"/>
        <v>1700000</v>
      </c>
      <c r="M12" s="17">
        <f t="shared" si="3"/>
        <v>2720000</v>
      </c>
      <c r="N12" s="17">
        <f t="shared" si="3"/>
        <v>3400000</v>
      </c>
      <c r="O12" s="17">
        <f t="shared" si="3"/>
        <v>3400000</v>
      </c>
      <c r="P12" s="18">
        <f t="shared" si="3"/>
        <v>3400000</v>
      </c>
      <c r="Q12" s="318"/>
      <c r="R12" s="238"/>
      <c r="S12" s="238"/>
      <c r="T12" s="238"/>
      <c r="U12" s="238"/>
      <c r="V12" s="239"/>
    </row>
    <row r="13" spans="2:22" ht="25.05" customHeight="1" x14ac:dyDescent="0.25">
      <c r="B13" s="249" t="s">
        <v>520</v>
      </c>
      <c r="C13" s="254"/>
      <c r="D13" s="319">
        <v>5000000</v>
      </c>
      <c r="E13" s="320">
        <v>0.1</v>
      </c>
      <c r="F13" s="321">
        <v>0.1</v>
      </c>
      <c r="G13" s="322">
        <f t="shared" si="1"/>
        <v>50000</v>
      </c>
      <c r="H13" s="323"/>
      <c r="I13" s="89">
        <v>0.05</v>
      </c>
      <c r="J13" s="89">
        <v>0.1</v>
      </c>
      <c r="K13" s="89">
        <v>0.3</v>
      </c>
      <c r="L13" s="89">
        <v>0.5</v>
      </c>
      <c r="M13" s="89">
        <v>0.8</v>
      </c>
      <c r="N13" s="89">
        <v>1</v>
      </c>
      <c r="O13" s="89">
        <v>1</v>
      </c>
      <c r="P13" s="95">
        <v>1</v>
      </c>
      <c r="Q13" s="318" t="s">
        <v>296</v>
      </c>
      <c r="R13" s="238"/>
      <c r="S13" s="238"/>
      <c r="T13" s="238"/>
      <c r="U13" s="238"/>
      <c r="V13" s="239"/>
    </row>
    <row r="14" spans="2:22" ht="25.05" customHeight="1" x14ac:dyDescent="0.25">
      <c r="B14" s="249"/>
      <c r="C14" s="254"/>
      <c r="D14" s="319"/>
      <c r="E14" s="320"/>
      <c r="F14" s="321"/>
      <c r="G14" s="322">
        <f t="shared" si="1"/>
        <v>0</v>
      </c>
      <c r="H14" s="323"/>
      <c r="I14" s="17">
        <f>I13*$G$13</f>
        <v>2500</v>
      </c>
      <c r="J14" s="17">
        <f t="shared" ref="J14:P14" si="4">J13*$G$13</f>
        <v>5000</v>
      </c>
      <c r="K14" s="17">
        <f t="shared" si="4"/>
        <v>15000</v>
      </c>
      <c r="L14" s="17">
        <f t="shared" si="4"/>
        <v>25000</v>
      </c>
      <c r="M14" s="17">
        <f t="shared" si="4"/>
        <v>40000</v>
      </c>
      <c r="N14" s="17">
        <f t="shared" si="4"/>
        <v>50000</v>
      </c>
      <c r="O14" s="17">
        <f t="shared" si="4"/>
        <v>50000</v>
      </c>
      <c r="P14" s="18">
        <f t="shared" si="4"/>
        <v>50000</v>
      </c>
      <c r="Q14" s="318"/>
      <c r="R14" s="238"/>
      <c r="S14" s="238"/>
      <c r="T14" s="238"/>
      <c r="U14" s="238"/>
      <c r="V14" s="239"/>
    </row>
    <row r="15" spans="2:22" ht="25.05" customHeight="1" x14ac:dyDescent="0.25">
      <c r="B15" s="249" t="s">
        <v>436</v>
      </c>
      <c r="C15" s="254"/>
      <c r="D15" s="319">
        <v>5000000</v>
      </c>
      <c r="E15" s="320">
        <v>0.2</v>
      </c>
      <c r="F15" s="321">
        <v>0.1</v>
      </c>
      <c r="G15" s="322">
        <f t="shared" si="1"/>
        <v>100000</v>
      </c>
      <c r="H15" s="390"/>
      <c r="I15" s="89">
        <v>0.05</v>
      </c>
      <c r="J15" s="89">
        <v>0.1</v>
      </c>
      <c r="K15" s="89">
        <v>0.3</v>
      </c>
      <c r="L15" s="89">
        <v>0.5</v>
      </c>
      <c r="M15" s="89">
        <v>0.8</v>
      </c>
      <c r="N15" s="89">
        <v>1</v>
      </c>
      <c r="O15" s="89">
        <v>1</v>
      </c>
      <c r="P15" s="95">
        <v>1</v>
      </c>
      <c r="Q15" s="318" t="s">
        <v>296</v>
      </c>
      <c r="R15" s="238"/>
      <c r="S15" s="238"/>
      <c r="T15" s="238"/>
      <c r="U15" s="238"/>
      <c r="V15" s="239"/>
    </row>
    <row r="16" spans="2:22" ht="25.05" customHeight="1" x14ac:dyDescent="0.25">
      <c r="B16" s="249"/>
      <c r="C16" s="254"/>
      <c r="D16" s="319"/>
      <c r="E16" s="320"/>
      <c r="F16" s="321"/>
      <c r="G16" s="322">
        <f t="shared" si="1"/>
        <v>0</v>
      </c>
      <c r="H16" s="367"/>
      <c r="I16" s="17">
        <f>I15*$G$15</f>
        <v>5000</v>
      </c>
      <c r="J16" s="17">
        <f t="shared" ref="J16:P16" si="5">J15*$G$15</f>
        <v>10000</v>
      </c>
      <c r="K16" s="17">
        <f t="shared" si="5"/>
        <v>30000</v>
      </c>
      <c r="L16" s="17">
        <f t="shared" si="5"/>
        <v>50000</v>
      </c>
      <c r="M16" s="17">
        <f t="shared" si="5"/>
        <v>80000</v>
      </c>
      <c r="N16" s="17">
        <f t="shared" si="5"/>
        <v>100000</v>
      </c>
      <c r="O16" s="17">
        <f t="shared" si="5"/>
        <v>100000</v>
      </c>
      <c r="P16" s="18">
        <f t="shared" si="5"/>
        <v>100000</v>
      </c>
      <c r="Q16" s="318"/>
      <c r="R16" s="238"/>
      <c r="S16" s="238"/>
      <c r="T16" s="238"/>
      <c r="U16" s="238"/>
      <c r="V16" s="239"/>
    </row>
    <row r="17" spans="2:22" ht="25.05" customHeight="1" x14ac:dyDescent="0.25">
      <c r="B17" s="249" t="s">
        <v>521</v>
      </c>
      <c r="C17" s="251"/>
      <c r="D17" s="319">
        <v>200000</v>
      </c>
      <c r="E17" s="320">
        <v>0.2</v>
      </c>
      <c r="F17" s="321">
        <v>0.3</v>
      </c>
      <c r="G17" s="322">
        <f t="shared" si="1"/>
        <v>12000</v>
      </c>
      <c r="H17" s="323"/>
      <c r="I17" s="89">
        <v>0.05</v>
      </c>
      <c r="J17" s="89">
        <v>0.1</v>
      </c>
      <c r="K17" s="89">
        <v>0.3</v>
      </c>
      <c r="L17" s="89">
        <v>0.5</v>
      </c>
      <c r="M17" s="89">
        <v>0.8</v>
      </c>
      <c r="N17" s="89">
        <v>1</v>
      </c>
      <c r="O17" s="89">
        <v>1</v>
      </c>
      <c r="P17" s="95">
        <v>1</v>
      </c>
      <c r="Q17" s="317" t="s">
        <v>296</v>
      </c>
      <c r="R17" s="247"/>
      <c r="S17" s="247"/>
      <c r="T17" s="247"/>
      <c r="U17" s="247"/>
      <c r="V17" s="248"/>
    </row>
    <row r="18" spans="2:22" ht="25.05" customHeight="1" x14ac:dyDescent="0.25">
      <c r="B18" s="252"/>
      <c r="C18" s="251"/>
      <c r="D18" s="319"/>
      <c r="E18" s="320"/>
      <c r="F18" s="321"/>
      <c r="G18" s="322">
        <f t="shared" si="1"/>
        <v>0</v>
      </c>
      <c r="H18" s="323"/>
      <c r="I18" s="17">
        <f>I17*$G$17</f>
        <v>600</v>
      </c>
      <c r="J18" s="17">
        <f t="shared" ref="J18:P18" si="6">J17*$G$17</f>
        <v>1200</v>
      </c>
      <c r="K18" s="17">
        <f t="shared" si="6"/>
        <v>3600</v>
      </c>
      <c r="L18" s="17">
        <f t="shared" si="6"/>
        <v>6000</v>
      </c>
      <c r="M18" s="17">
        <f t="shared" si="6"/>
        <v>9600</v>
      </c>
      <c r="N18" s="17">
        <f t="shared" si="6"/>
        <v>12000</v>
      </c>
      <c r="O18" s="17">
        <f t="shared" si="6"/>
        <v>12000</v>
      </c>
      <c r="P18" s="18">
        <f t="shared" si="6"/>
        <v>12000</v>
      </c>
      <c r="Q18" s="318"/>
      <c r="R18" s="238"/>
      <c r="S18" s="238"/>
      <c r="T18" s="238"/>
      <c r="U18" s="238"/>
      <c r="V18" s="239"/>
    </row>
    <row r="19" spans="2:22" ht="25.05" customHeight="1" x14ac:dyDescent="0.25">
      <c r="B19" s="249" t="s">
        <v>437</v>
      </c>
      <c r="C19" s="251"/>
      <c r="D19" s="319">
        <v>3000000</v>
      </c>
      <c r="E19" s="320">
        <v>0.5</v>
      </c>
      <c r="F19" s="321">
        <v>0.5</v>
      </c>
      <c r="G19" s="322">
        <f t="shared" si="1"/>
        <v>750000</v>
      </c>
      <c r="H19" s="323"/>
      <c r="I19" s="89">
        <v>0.05</v>
      </c>
      <c r="J19" s="89">
        <v>0.1</v>
      </c>
      <c r="K19" s="89">
        <v>0.3</v>
      </c>
      <c r="L19" s="89">
        <v>0.5</v>
      </c>
      <c r="M19" s="89">
        <v>0.8</v>
      </c>
      <c r="N19" s="89">
        <v>1</v>
      </c>
      <c r="O19" s="89">
        <v>1</v>
      </c>
      <c r="P19" s="95">
        <v>1</v>
      </c>
      <c r="Q19" s="318" t="s">
        <v>296</v>
      </c>
      <c r="R19" s="238"/>
      <c r="S19" s="238"/>
      <c r="T19" s="238"/>
      <c r="U19" s="238"/>
      <c r="V19" s="239"/>
    </row>
    <row r="20" spans="2:22" ht="25.05" customHeight="1" x14ac:dyDescent="0.25">
      <c r="B20" s="252"/>
      <c r="C20" s="251"/>
      <c r="D20" s="319"/>
      <c r="E20" s="320"/>
      <c r="F20" s="321"/>
      <c r="G20" s="322">
        <f t="shared" si="1"/>
        <v>0</v>
      </c>
      <c r="H20" s="323"/>
      <c r="I20" s="17">
        <f>I19*$G$19</f>
        <v>37500</v>
      </c>
      <c r="J20" s="17">
        <f t="shared" ref="J20:P20" si="7">J19*$G$19</f>
        <v>75000</v>
      </c>
      <c r="K20" s="17">
        <f t="shared" si="7"/>
        <v>225000</v>
      </c>
      <c r="L20" s="17">
        <f t="shared" si="7"/>
        <v>375000</v>
      </c>
      <c r="M20" s="17">
        <f t="shared" si="7"/>
        <v>600000</v>
      </c>
      <c r="N20" s="17">
        <f t="shared" si="7"/>
        <v>750000</v>
      </c>
      <c r="O20" s="17">
        <f t="shared" si="7"/>
        <v>750000</v>
      </c>
      <c r="P20" s="18">
        <f t="shared" si="7"/>
        <v>750000</v>
      </c>
      <c r="Q20" s="318"/>
      <c r="R20" s="238"/>
      <c r="S20" s="238"/>
      <c r="T20" s="238"/>
      <c r="U20" s="238"/>
      <c r="V20" s="239"/>
    </row>
    <row r="21" spans="2:22" ht="25.05" customHeight="1" x14ac:dyDescent="0.25">
      <c r="B21" s="249" t="s">
        <v>438</v>
      </c>
      <c r="C21" s="254"/>
      <c r="D21" s="319">
        <v>500000</v>
      </c>
      <c r="E21" s="320">
        <v>0.3</v>
      </c>
      <c r="F21" s="321">
        <v>0.5</v>
      </c>
      <c r="G21" s="322">
        <f t="shared" si="1"/>
        <v>75000</v>
      </c>
      <c r="H21" s="323"/>
      <c r="I21" s="89">
        <v>0.05</v>
      </c>
      <c r="J21" s="89">
        <v>0.1</v>
      </c>
      <c r="K21" s="89">
        <v>0.3</v>
      </c>
      <c r="L21" s="89">
        <v>0.5</v>
      </c>
      <c r="M21" s="89">
        <v>0.8</v>
      </c>
      <c r="N21" s="89">
        <v>1</v>
      </c>
      <c r="O21" s="89">
        <v>1</v>
      </c>
      <c r="P21" s="95">
        <v>1</v>
      </c>
      <c r="Q21" s="318" t="s">
        <v>296</v>
      </c>
      <c r="R21" s="238"/>
      <c r="S21" s="238"/>
      <c r="T21" s="238"/>
      <c r="U21" s="238"/>
      <c r="V21" s="239"/>
    </row>
    <row r="22" spans="2:22" ht="25.05" customHeight="1" x14ac:dyDescent="0.25">
      <c r="B22" s="249"/>
      <c r="C22" s="254"/>
      <c r="D22" s="319"/>
      <c r="E22" s="320"/>
      <c r="F22" s="321"/>
      <c r="G22" s="322">
        <f t="shared" si="1"/>
        <v>0</v>
      </c>
      <c r="H22" s="323"/>
      <c r="I22" s="17">
        <f>I21*$G$21</f>
        <v>3750</v>
      </c>
      <c r="J22" s="17">
        <f t="shared" ref="J22:P22" si="8">J21*$G$21</f>
        <v>7500</v>
      </c>
      <c r="K22" s="17">
        <f t="shared" si="8"/>
        <v>22500</v>
      </c>
      <c r="L22" s="17">
        <f t="shared" si="8"/>
        <v>37500</v>
      </c>
      <c r="M22" s="17">
        <f t="shared" si="8"/>
        <v>60000</v>
      </c>
      <c r="N22" s="17">
        <f t="shared" si="8"/>
        <v>75000</v>
      </c>
      <c r="O22" s="17">
        <f t="shared" si="8"/>
        <v>75000</v>
      </c>
      <c r="P22" s="18">
        <f t="shared" si="8"/>
        <v>75000</v>
      </c>
      <c r="Q22" s="318"/>
      <c r="R22" s="238"/>
      <c r="S22" s="238"/>
      <c r="T22" s="238"/>
      <c r="U22" s="238"/>
      <c r="V22" s="239"/>
    </row>
    <row r="23" spans="2:22" ht="25.05" customHeight="1" x14ac:dyDescent="0.25">
      <c r="B23" s="249" t="s">
        <v>540</v>
      </c>
      <c r="C23" s="254"/>
      <c r="D23" s="319">
        <v>3000000</v>
      </c>
      <c r="E23" s="320">
        <v>0.3</v>
      </c>
      <c r="F23" s="321">
        <v>0.5</v>
      </c>
      <c r="G23" s="322">
        <f t="shared" si="1"/>
        <v>450000</v>
      </c>
      <c r="H23" s="323"/>
      <c r="I23" s="89">
        <v>0.05</v>
      </c>
      <c r="J23" s="89">
        <v>0.1</v>
      </c>
      <c r="K23" s="89">
        <v>0.3</v>
      </c>
      <c r="L23" s="89">
        <v>0.5</v>
      </c>
      <c r="M23" s="89">
        <v>0.8</v>
      </c>
      <c r="N23" s="89">
        <v>1</v>
      </c>
      <c r="O23" s="89">
        <v>1</v>
      </c>
      <c r="P23" s="95">
        <v>1</v>
      </c>
      <c r="Q23" s="318" t="s">
        <v>296</v>
      </c>
      <c r="R23" s="238"/>
      <c r="S23" s="238"/>
      <c r="T23" s="238"/>
      <c r="U23" s="238"/>
      <c r="V23" s="239"/>
    </row>
    <row r="24" spans="2:22" ht="25.05" customHeight="1" x14ac:dyDescent="0.25">
      <c r="B24" s="249"/>
      <c r="C24" s="254"/>
      <c r="D24" s="319"/>
      <c r="E24" s="320"/>
      <c r="F24" s="321"/>
      <c r="G24" s="322">
        <f t="shared" si="1"/>
        <v>0</v>
      </c>
      <c r="H24" s="323"/>
      <c r="I24" s="17">
        <f>I23*$G$23</f>
        <v>22500</v>
      </c>
      <c r="J24" s="17">
        <f t="shared" ref="J24:P24" si="9">J23*$G$23</f>
        <v>45000</v>
      </c>
      <c r="K24" s="17">
        <f t="shared" si="9"/>
        <v>135000</v>
      </c>
      <c r="L24" s="17">
        <f t="shared" si="9"/>
        <v>225000</v>
      </c>
      <c r="M24" s="17">
        <f t="shared" si="9"/>
        <v>360000</v>
      </c>
      <c r="N24" s="17">
        <f t="shared" si="9"/>
        <v>450000</v>
      </c>
      <c r="O24" s="17">
        <f t="shared" si="9"/>
        <v>450000</v>
      </c>
      <c r="P24" s="18">
        <f t="shared" si="9"/>
        <v>450000</v>
      </c>
      <c r="Q24" s="318"/>
      <c r="R24" s="238"/>
      <c r="S24" s="238"/>
      <c r="T24" s="238"/>
      <c r="U24" s="238"/>
      <c r="V24" s="239"/>
    </row>
    <row r="25" spans="2:22" ht="25.05" customHeight="1" x14ac:dyDescent="0.25">
      <c r="B25" s="249" t="s">
        <v>589</v>
      </c>
      <c r="C25" s="254"/>
      <c r="D25" s="319">
        <v>1000000</v>
      </c>
      <c r="E25" s="320">
        <v>0.2</v>
      </c>
      <c r="F25" s="321">
        <v>0.5</v>
      </c>
      <c r="G25" s="322">
        <f t="shared" si="1"/>
        <v>100000</v>
      </c>
      <c r="H25" s="323"/>
      <c r="I25" s="89">
        <v>0.05</v>
      </c>
      <c r="J25" s="89">
        <v>0.1</v>
      </c>
      <c r="K25" s="89">
        <v>0.3</v>
      </c>
      <c r="L25" s="89">
        <v>0.5</v>
      </c>
      <c r="M25" s="89">
        <v>0.8</v>
      </c>
      <c r="N25" s="89">
        <v>1</v>
      </c>
      <c r="O25" s="89">
        <v>1</v>
      </c>
      <c r="P25" s="95">
        <v>1</v>
      </c>
      <c r="Q25" s="318" t="s">
        <v>296</v>
      </c>
      <c r="R25" s="238"/>
      <c r="S25" s="238"/>
      <c r="T25" s="238"/>
      <c r="U25" s="238"/>
      <c r="V25" s="239"/>
    </row>
    <row r="26" spans="2:22" ht="25.05" customHeight="1" x14ac:dyDescent="0.25">
      <c r="B26" s="249"/>
      <c r="C26" s="254"/>
      <c r="D26" s="319"/>
      <c r="E26" s="320"/>
      <c r="F26" s="321"/>
      <c r="G26" s="322">
        <f t="shared" si="1"/>
        <v>0</v>
      </c>
      <c r="H26" s="323"/>
      <c r="I26" s="17">
        <f>I25*$G$25</f>
        <v>5000</v>
      </c>
      <c r="J26" s="17">
        <f t="shared" ref="J26:P26" si="10">J25*$G$25</f>
        <v>10000</v>
      </c>
      <c r="K26" s="17">
        <f t="shared" si="10"/>
        <v>30000</v>
      </c>
      <c r="L26" s="17">
        <f t="shared" si="10"/>
        <v>50000</v>
      </c>
      <c r="M26" s="17">
        <f t="shared" si="10"/>
        <v>80000</v>
      </c>
      <c r="N26" s="17">
        <f t="shared" si="10"/>
        <v>100000</v>
      </c>
      <c r="O26" s="17">
        <f t="shared" si="10"/>
        <v>100000</v>
      </c>
      <c r="P26" s="18">
        <f t="shared" si="10"/>
        <v>100000</v>
      </c>
      <c r="Q26" s="318"/>
      <c r="R26" s="238"/>
      <c r="S26" s="238"/>
      <c r="T26" s="238"/>
      <c r="U26" s="238"/>
      <c r="V26" s="239"/>
    </row>
    <row r="27" spans="2:22" ht="25.05" customHeight="1" x14ac:dyDescent="0.25">
      <c r="B27" s="249" t="s">
        <v>522</v>
      </c>
      <c r="C27" s="254"/>
      <c r="D27" s="319">
        <v>500000</v>
      </c>
      <c r="E27" s="320">
        <v>0.2</v>
      </c>
      <c r="F27" s="321">
        <v>0.5</v>
      </c>
      <c r="G27" s="322">
        <f t="shared" si="1"/>
        <v>50000</v>
      </c>
      <c r="H27" s="323"/>
      <c r="I27" s="89">
        <v>0.05</v>
      </c>
      <c r="J27" s="89">
        <v>0.1</v>
      </c>
      <c r="K27" s="89">
        <v>0.3</v>
      </c>
      <c r="L27" s="89">
        <v>0.5</v>
      </c>
      <c r="M27" s="89">
        <v>0.8</v>
      </c>
      <c r="N27" s="89">
        <v>1</v>
      </c>
      <c r="O27" s="89">
        <v>1</v>
      </c>
      <c r="P27" s="95">
        <v>1</v>
      </c>
      <c r="Q27" s="318" t="s">
        <v>296</v>
      </c>
      <c r="R27" s="238"/>
      <c r="S27" s="238"/>
      <c r="T27" s="238"/>
      <c r="U27" s="238"/>
      <c r="V27" s="239"/>
    </row>
    <row r="28" spans="2:22" ht="25.05" customHeight="1" x14ac:dyDescent="0.25">
      <c r="B28" s="249"/>
      <c r="C28" s="254"/>
      <c r="D28" s="319"/>
      <c r="E28" s="320"/>
      <c r="F28" s="321"/>
      <c r="G28" s="322">
        <f t="shared" si="1"/>
        <v>0</v>
      </c>
      <c r="H28" s="323"/>
      <c r="I28" s="17">
        <f>I27*$G$27</f>
        <v>2500</v>
      </c>
      <c r="J28" s="17">
        <f t="shared" ref="J28:P28" si="11">J27*$G$27</f>
        <v>5000</v>
      </c>
      <c r="K28" s="17">
        <f t="shared" si="11"/>
        <v>15000</v>
      </c>
      <c r="L28" s="17">
        <f t="shared" si="11"/>
        <v>25000</v>
      </c>
      <c r="M28" s="17">
        <f t="shared" si="11"/>
        <v>40000</v>
      </c>
      <c r="N28" s="17">
        <f t="shared" si="11"/>
        <v>50000</v>
      </c>
      <c r="O28" s="17">
        <f t="shared" si="11"/>
        <v>50000</v>
      </c>
      <c r="P28" s="18">
        <f t="shared" si="11"/>
        <v>50000</v>
      </c>
      <c r="Q28" s="318"/>
      <c r="R28" s="238"/>
      <c r="S28" s="238"/>
      <c r="T28" s="238"/>
      <c r="U28" s="238"/>
      <c r="V28" s="239"/>
    </row>
    <row r="29" spans="2:22" ht="25.05" customHeight="1" x14ac:dyDescent="0.25">
      <c r="B29" s="249" t="s">
        <v>523</v>
      </c>
      <c r="C29" s="254"/>
      <c r="D29" s="319">
        <v>500000</v>
      </c>
      <c r="E29" s="320">
        <v>0.05</v>
      </c>
      <c r="F29" s="321">
        <v>0.1</v>
      </c>
      <c r="G29" s="322">
        <f t="shared" si="1"/>
        <v>2500</v>
      </c>
      <c r="H29" s="323"/>
      <c r="I29" s="89">
        <v>0.05</v>
      </c>
      <c r="J29" s="89">
        <v>0.1</v>
      </c>
      <c r="K29" s="89">
        <v>0.3</v>
      </c>
      <c r="L29" s="89">
        <v>0.5</v>
      </c>
      <c r="M29" s="89">
        <v>0.8</v>
      </c>
      <c r="N29" s="89">
        <v>1</v>
      </c>
      <c r="O29" s="89">
        <v>1</v>
      </c>
      <c r="P29" s="95">
        <v>1</v>
      </c>
      <c r="Q29" s="318" t="s">
        <v>296</v>
      </c>
      <c r="R29" s="238"/>
      <c r="S29" s="238"/>
      <c r="T29" s="238"/>
      <c r="U29" s="238"/>
      <c r="V29" s="239"/>
    </row>
    <row r="30" spans="2:22" ht="25.05" customHeight="1" x14ac:dyDescent="0.25">
      <c r="B30" s="249"/>
      <c r="C30" s="254"/>
      <c r="D30" s="319"/>
      <c r="E30" s="320"/>
      <c r="F30" s="321"/>
      <c r="G30" s="322">
        <f t="shared" si="1"/>
        <v>0</v>
      </c>
      <c r="H30" s="323"/>
      <c r="I30" s="17">
        <f>I29*$G$29</f>
        <v>125</v>
      </c>
      <c r="J30" s="17">
        <f t="shared" ref="J30:P30" si="12">J29*$G$29</f>
        <v>250</v>
      </c>
      <c r="K30" s="17">
        <f t="shared" si="12"/>
        <v>750</v>
      </c>
      <c r="L30" s="17">
        <f t="shared" si="12"/>
        <v>1250</v>
      </c>
      <c r="M30" s="17">
        <f t="shared" si="12"/>
        <v>2000</v>
      </c>
      <c r="N30" s="17">
        <f t="shared" si="12"/>
        <v>2500</v>
      </c>
      <c r="O30" s="17">
        <f t="shared" si="12"/>
        <v>2500</v>
      </c>
      <c r="P30" s="18">
        <f t="shared" si="12"/>
        <v>2500</v>
      </c>
      <c r="Q30" s="318"/>
      <c r="R30" s="238"/>
      <c r="S30" s="238"/>
      <c r="T30" s="238"/>
      <c r="U30" s="238"/>
      <c r="V30" s="239"/>
    </row>
    <row r="31" spans="2:22" ht="25.05" customHeight="1" x14ac:dyDescent="0.25">
      <c r="B31" s="249" t="s">
        <v>524</v>
      </c>
      <c r="C31" s="254"/>
      <c r="D31" s="319">
        <v>6000000</v>
      </c>
      <c r="E31" s="395">
        <v>3.0000000000000001E-3</v>
      </c>
      <c r="F31" s="321">
        <v>0.8</v>
      </c>
      <c r="G31" s="322">
        <f t="shared" si="1"/>
        <v>14400</v>
      </c>
      <c r="H31" s="323"/>
      <c r="I31" s="89">
        <v>0.05</v>
      </c>
      <c r="J31" s="89">
        <v>0.1</v>
      </c>
      <c r="K31" s="89">
        <v>0.3</v>
      </c>
      <c r="L31" s="89">
        <v>0.5</v>
      </c>
      <c r="M31" s="89">
        <v>0.8</v>
      </c>
      <c r="N31" s="89">
        <v>1</v>
      </c>
      <c r="O31" s="89">
        <v>1</v>
      </c>
      <c r="P31" s="95">
        <v>1</v>
      </c>
      <c r="Q31" s="318" t="s">
        <v>296</v>
      </c>
      <c r="R31" s="238"/>
      <c r="S31" s="238"/>
      <c r="T31" s="238"/>
      <c r="U31" s="238"/>
      <c r="V31" s="239"/>
    </row>
    <row r="32" spans="2:22" ht="25.05" customHeight="1" x14ac:dyDescent="0.25">
      <c r="B32" s="249"/>
      <c r="C32" s="254"/>
      <c r="D32" s="319"/>
      <c r="E32" s="395"/>
      <c r="F32" s="321"/>
      <c r="G32" s="322">
        <f t="shared" si="1"/>
        <v>0</v>
      </c>
      <c r="H32" s="323"/>
      <c r="I32" s="17">
        <f>I31*$G$31</f>
        <v>720</v>
      </c>
      <c r="J32" s="17">
        <f t="shared" ref="J32:P32" si="13">J31*$G$31</f>
        <v>1440</v>
      </c>
      <c r="K32" s="17">
        <f t="shared" si="13"/>
        <v>4320</v>
      </c>
      <c r="L32" s="17">
        <f t="shared" si="13"/>
        <v>7200</v>
      </c>
      <c r="M32" s="17">
        <f t="shared" si="13"/>
        <v>11520</v>
      </c>
      <c r="N32" s="17">
        <f t="shared" si="13"/>
        <v>14400</v>
      </c>
      <c r="O32" s="17">
        <f t="shared" si="13"/>
        <v>14400</v>
      </c>
      <c r="P32" s="18">
        <f t="shared" si="13"/>
        <v>14400</v>
      </c>
      <c r="Q32" s="318"/>
      <c r="R32" s="238"/>
      <c r="S32" s="238"/>
      <c r="T32" s="238"/>
      <c r="U32" s="238"/>
      <c r="V32" s="239"/>
    </row>
    <row r="33" spans="2:22" ht="25.05" customHeight="1" x14ac:dyDescent="0.25">
      <c r="B33" s="288" t="s">
        <v>653</v>
      </c>
      <c r="C33" s="328"/>
      <c r="D33" s="329">
        <v>100000</v>
      </c>
      <c r="E33" s="330">
        <v>0.05</v>
      </c>
      <c r="F33" s="331">
        <v>0.5</v>
      </c>
      <c r="G33" s="332">
        <f>D33*E33*F33</f>
        <v>2500</v>
      </c>
      <c r="H33" s="389"/>
      <c r="I33" s="89">
        <v>0.05</v>
      </c>
      <c r="J33" s="89">
        <v>0.1</v>
      </c>
      <c r="K33" s="89">
        <v>0.3</v>
      </c>
      <c r="L33" s="89">
        <v>0.5</v>
      </c>
      <c r="M33" s="89">
        <v>0.8</v>
      </c>
      <c r="N33" s="89">
        <v>1</v>
      </c>
      <c r="O33" s="89">
        <v>1</v>
      </c>
      <c r="P33" s="95">
        <v>1</v>
      </c>
      <c r="Q33" s="317" t="s">
        <v>296</v>
      </c>
      <c r="R33" s="247"/>
      <c r="S33" s="247"/>
      <c r="T33" s="247"/>
      <c r="U33" s="247"/>
      <c r="V33" s="248"/>
    </row>
    <row r="34" spans="2:22" ht="25.05" customHeight="1" x14ac:dyDescent="0.25">
      <c r="B34" s="252"/>
      <c r="C34" s="251"/>
      <c r="D34" s="319"/>
      <c r="E34" s="320"/>
      <c r="F34" s="321"/>
      <c r="G34" s="322">
        <f>D34*E34*F34</f>
        <v>0</v>
      </c>
      <c r="H34" s="367"/>
      <c r="I34" s="17">
        <f>I33*$G$33</f>
        <v>125</v>
      </c>
      <c r="J34" s="17">
        <f t="shared" ref="J34:P34" si="14">J33*$G$33</f>
        <v>250</v>
      </c>
      <c r="K34" s="17">
        <f t="shared" si="14"/>
        <v>750</v>
      </c>
      <c r="L34" s="17">
        <f t="shared" si="14"/>
        <v>1250</v>
      </c>
      <c r="M34" s="17">
        <f t="shared" si="14"/>
        <v>2000</v>
      </c>
      <c r="N34" s="17">
        <f t="shared" si="14"/>
        <v>2500</v>
      </c>
      <c r="O34" s="17">
        <f t="shared" si="14"/>
        <v>2500</v>
      </c>
      <c r="P34" s="18">
        <f t="shared" si="14"/>
        <v>2500</v>
      </c>
      <c r="Q34" s="318"/>
      <c r="R34" s="238"/>
      <c r="S34" s="238"/>
      <c r="T34" s="238"/>
      <c r="U34" s="238"/>
      <c r="V34" s="239"/>
    </row>
    <row r="35" spans="2:22" ht="25.05" customHeight="1" x14ac:dyDescent="0.25">
      <c r="B35" s="249" t="s">
        <v>654</v>
      </c>
      <c r="C35" s="251"/>
      <c r="D35" s="319">
        <v>300000</v>
      </c>
      <c r="E35" s="320">
        <v>0.05</v>
      </c>
      <c r="F35" s="321">
        <v>0.5</v>
      </c>
      <c r="G35" s="322">
        <f t="shared" ref="G35:G38" si="15">D35*E35*F35</f>
        <v>7500</v>
      </c>
      <c r="H35" s="323"/>
      <c r="I35" s="89">
        <v>0.05</v>
      </c>
      <c r="J35" s="89">
        <v>0.1</v>
      </c>
      <c r="K35" s="89">
        <v>0.3</v>
      </c>
      <c r="L35" s="89">
        <v>0.5</v>
      </c>
      <c r="M35" s="89">
        <v>0.8</v>
      </c>
      <c r="N35" s="89">
        <v>1</v>
      </c>
      <c r="O35" s="89">
        <v>1</v>
      </c>
      <c r="P35" s="95">
        <v>1</v>
      </c>
      <c r="Q35" s="318" t="s">
        <v>296</v>
      </c>
      <c r="R35" s="238"/>
      <c r="S35" s="238"/>
      <c r="T35" s="238"/>
      <c r="U35" s="238"/>
      <c r="V35" s="239"/>
    </row>
    <row r="36" spans="2:22" ht="25.05" customHeight="1" x14ac:dyDescent="0.25">
      <c r="B36" s="252"/>
      <c r="C36" s="251"/>
      <c r="D36" s="319"/>
      <c r="E36" s="320"/>
      <c r="F36" s="321"/>
      <c r="G36" s="322">
        <f t="shared" si="15"/>
        <v>0</v>
      </c>
      <c r="H36" s="323"/>
      <c r="I36" s="17">
        <f>I35*$G$35</f>
        <v>375</v>
      </c>
      <c r="J36" s="17">
        <f t="shared" ref="J36:P36" si="16">J35*$G$35</f>
        <v>750</v>
      </c>
      <c r="K36" s="17">
        <f t="shared" si="16"/>
        <v>2250</v>
      </c>
      <c r="L36" s="17">
        <f t="shared" si="16"/>
        <v>3750</v>
      </c>
      <c r="M36" s="17">
        <f t="shared" si="16"/>
        <v>6000</v>
      </c>
      <c r="N36" s="17">
        <f t="shared" si="16"/>
        <v>7500</v>
      </c>
      <c r="O36" s="17">
        <f t="shared" si="16"/>
        <v>7500</v>
      </c>
      <c r="P36" s="18">
        <f t="shared" si="16"/>
        <v>7500</v>
      </c>
      <c r="Q36" s="318"/>
      <c r="R36" s="238"/>
      <c r="S36" s="238"/>
      <c r="T36" s="238"/>
      <c r="U36" s="238"/>
      <c r="V36" s="239"/>
    </row>
    <row r="37" spans="2:22" ht="25.05" customHeight="1" x14ac:dyDescent="0.25">
      <c r="B37" s="249" t="s">
        <v>655</v>
      </c>
      <c r="C37" s="254"/>
      <c r="D37" s="319">
        <v>150000000</v>
      </c>
      <c r="E37" s="320">
        <v>0.05</v>
      </c>
      <c r="F37" s="321">
        <v>0.5</v>
      </c>
      <c r="G37" s="322">
        <f t="shared" si="15"/>
        <v>3750000</v>
      </c>
      <c r="H37" s="323"/>
      <c r="I37" s="89">
        <v>0.05</v>
      </c>
      <c r="J37" s="89">
        <v>0.1</v>
      </c>
      <c r="K37" s="89">
        <v>0.3</v>
      </c>
      <c r="L37" s="89">
        <v>0.5</v>
      </c>
      <c r="M37" s="89">
        <v>0.8</v>
      </c>
      <c r="N37" s="89">
        <v>1</v>
      </c>
      <c r="O37" s="89">
        <v>1</v>
      </c>
      <c r="P37" s="95">
        <v>1</v>
      </c>
      <c r="Q37" s="318" t="s">
        <v>296</v>
      </c>
      <c r="R37" s="238"/>
      <c r="S37" s="238"/>
      <c r="T37" s="238"/>
      <c r="U37" s="238"/>
      <c r="V37" s="239"/>
    </row>
    <row r="38" spans="2:22" ht="25.05" customHeight="1" x14ac:dyDescent="0.25">
      <c r="B38" s="249"/>
      <c r="C38" s="254"/>
      <c r="D38" s="319"/>
      <c r="E38" s="320"/>
      <c r="F38" s="321"/>
      <c r="G38" s="322">
        <f t="shared" si="15"/>
        <v>0</v>
      </c>
      <c r="H38" s="323"/>
      <c r="I38" s="17">
        <f>I37*$G$37</f>
        <v>187500</v>
      </c>
      <c r="J38" s="17">
        <f t="shared" ref="J38:P38" si="17">J37*$G$37</f>
        <v>375000</v>
      </c>
      <c r="K38" s="17">
        <f t="shared" si="17"/>
        <v>1125000</v>
      </c>
      <c r="L38" s="17">
        <f t="shared" si="17"/>
        <v>1875000</v>
      </c>
      <c r="M38" s="17">
        <f t="shared" si="17"/>
        <v>3000000</v>
      </c>
      <c r="N38" s="17">
        <f t="shared" si="17"/>
        <v>3750000</v>
      </c>
      <c r="O38" s="17">
        <f t="shared" si="17"/>
        <v>3750000</v>
      </c>
      <c r="P38" s="18">
        <f t="shared" si="17"/>
        <v>3750000</v>
      </c>
      <c r="Q38" s="318"/>
      <c r="R38" s="238"/>
      <c r="S38" s="238"/>
      <c r="T38" s="238"/>
      <c r="U38" s="238"/>
      <c r="V38" s="239"/>
    </row>
    <row r="39" spans="2:22" ht="25.05" customHeight="1" x14ac:dyDescent="0.25">
      <c r="B39" s="234" t="s">
        <v>362</v>
      </c>
      <c r="C39" s="236"/>
      <c r="D39" s="319">
        <v>0</v>
      </c>
      <c r="E39" s="320">
        <v>0</v>
      </c>
      <c r="F39" s="321">
        <v>0</v>
      </c>
      <c r="G39" s="322">
        <f t="shared" si="1"/>
        <v>0</v>
      </c>
      <c r="H39" s="323"/>
      <c r="I39" s="89">
        <v>0.05</v>
      </c>
      <c r="J39" s="89">
        <v>0.1</v>
      </c>
      <c r="K39" s="89">
        <v>0.3</v>
      </c>
      <c r="L39" s="89">
        <v>0.5</v>
      </c>
      <c r="M39" s="89">
        <v>0.8</v>
      </c>
      <c r="N39" s="89">
        <v>1</v>
      </c>
      <c r="O39" s="89">
        <v>1</v>
      </c>
      <c r="P39" s="95">
        <v>1</v>
      </c>
      <c r="Q39" s="318" t="s">
        <v>296</v>
      </c>
      <c r="R39" s="238"/>
      <c r="S39" s="238"/>
      <c r="T39" s="238"/>
      <c r="U39" s="238"/>
      <c r="V39" s="239"/>
    </row>
    <row r="40" spans="2:22" ht="25.05" customHeight="1" x14ac:dyDescent="0.25">
      <c r="B40" s="267"/>
      <c r="C40" s="269"/>
      <c r="D40" s="339"/>
      <c r="E40" s="340"/>
      <c r="F40" s="341"/>
      <c r="G40" s="342">
        <f t="shared" si="1"/>
        <v>0</v>
      </c>
      <c r="H40" s="343"/>
      <c r="I40" s="17">
        <f>I39*$G$39</f>
        <v>0</v>
      </c>
      <c r="J40" s="17">
        <f t="shared" ref="J40:P40" si="18">J39*$G$39</f>
        <v>0</v>
      </c>
      <c r="K40" s="17">
        <f t="shared" si="18"/>
        <v>0</v>
      </c>
      <c r="L40" s="17">
        <f t="shared" si="18"/>
        <v>0</v>
      </c>
      <c r="M40" s="17">
        <f t="shared" si="18"/>
        <v>0</v>
      </c>
      <c r="N40" s="17">
        <f t="shared" si="18"/>
        <v>0</v>
      </c>
      <c r="O40" s="17">
        <f t="shared" si="18"/>
        <v>0</v>
      </c>
      <c r="P40" s="18">
        <f t="shared" si="18"/>
        <v>0</v>
      </c>
      <c r="Q40" s="344"/>
      <c r="R40" s="270"/>
      <c r="S40" s="270"/>
      <c r="T40" s="270"/>
      <c r="U40" s="270"/>
      <c r="V40" s="271"/>
    </row>
    <row r="41" spans="2:22" ht="40.049999999999997" customHeight="1" x14ac:dyDescent="0.25">
      <c r="B41" s="352" t="s">
        <v>441</v>
      </c>
      <c r="C41" s="353"/>
      <c r="D41" s="353"/>
      <c r="E41" s="353"/>
      <c r="F41" s="354"/>
      <c r="G41" s="160">
        <f>SUM(G7:G40)</f>
        <v>14813900</v>
      </c>
      <c r="H41" s="161"/>
      <c r="I41" s="162">
        <f>I8+I10+I12+I14+I16+I18+I20+I22+I24+I26+I28+I30+I32+I34+I36+I38+I40</f>
        <v>740695</v>
      </c>
      <c r="J41" s="162">
        <f t="shared" ref="J41:P41" si="19">J8+J10+J12+J14+J16+J18+J20+J22+J24+J26+J28+J30+J32+J34+J36+J38+J40</f>
        <v>1481390</v>
      </c>
      <c r="K41" s="162">
        <f t="shared" si="19"/>
        <v>4444170</v>
      </c>
      <c r="L41" s="162">
        <f t="shared" si="19"/>
        <v>7406950</v>
      </c>
      <c r="M41" s="162">
        <f t="shared" si="19"/>
        <v>11851120</v>
      </c>
      <c r="N41" s="162">
        <f t="shared" si="19"/>
        <v>14813900</v>
      </c>
      <c r="O41" s="162">
        <f t="shared" si="19"/>
        <v>14813900</v>
      </c>
      <c r="P41" s="163">
        <f t="shared" si="19"/>
        <v>14813900</v>
      </c>
    </row>
    <row r="42" spans="2:22" ht="13.95" customHeight="1" x14ac:dyDescent="0.25"/>
    <row r="43" spans="2:22" ht="51" customHeight="1" x14ac:dyDescent="0.25">
      <c r="B43" s="368" t="s">
        <v>525</v>
      </c>
      <c r="C43" s="369"/>
      <c r="D43" s="369"/>
      <c r="E43" s="370"/>
      <c r="F43" s="141" t="s">
        <v>511</v>
      </c>
      <c r="G43" s="88" t="s">
        <v>512</v>
      </c>
      <c r="H43" s="11"/>
      <c r="I43" s="91" t="s">
        <v>6</v>
      </c>
      <c r="J43" s="91" t="s">
        <v>7</v>
      </c>
      <c r="K43" s="91" t="s">
        <v>8</v>
      </c>
      <c r="L43" s="91" t="s">
        <v>9</v>
      </c>
      <c r="M43" s="91" t="s">
        <v>10</v>
      </c>
      <c r="N43" s="91" t="s">
        <v>314</v>
      </c>
      <c r="O43" s="91" t="s">
        <v>315</v>
      </c>
      <c r="P43" s="91" t="s">
        <v>316</v>
      </c>
      <c r="Q43" s="325" t="s">
        <v>359</v>
      </c>
      <c r="R43" s="326"/>
      <c r="S43" s="326"/>
      <c r="T43" s="326"/>
      <c r="U43" s="326"/>
      <c r="V43" s="327"/>
    </row>
    <row r="44" spans="2:22" ht="25.05" customHeight="1" x14ac:dyDescent="0.25">
      <c r="B44" s="288" t="s">
        <v>527</v>
      </c>
      <c r="C44" s="290"/>
      <c r="D44" s="290"/>
      <c r="E44" s="290"/>
      <c r="F44" s="331">
        <v>0.3</v>
      </c>
      <c r="G44" s="332">
        <f>F44*D7</f>
        <v>1500000</v>
      </c>
      <c r="H44" s="337"/>
      <c r="I44" s="151">
        <v>0.05</v>
      </c>
      <c r="J44" s="89">
        <v>0.1</v>
      </c>
      <c r="K44" s="89">
        <v>0.3</v>
      </c>
      <c r="L44" s="89">
        <v>0.5</v>
      </c>
      <c r="M44" s="89">
        <v>0.8</v>
      </c>
      <c r="N44" s="89">
        <v>1</v>
      </c>
      <c r="O44" s="89">
        <v>1</v>
      </c>
      <c r="P44" s="95">
        <v>1</v>
      </c>
      <c r="Q44" s="317" t="s">
        <v>296</v>
      </c>
      <c r="R44" s="247"/>
      <c r="S44" s="247"/>
      <c r="T44" s="247"/>
      <c r="U44" s="247"/>
      <c r="V44" s="248"/>
    </row>
    <row r="45" spans="2:22" ht="25.05" customHeight="1" x14ac:dyDescent="0.25">
      <c r="B45" s="249"/>
      <c r="C45" s="254"/>
      <c r="D45" s="254"/>
      <c r="E45" s="254"/>
      <c r="F45" s="321"/>
      <c r="G45" s="322">
        <f>F45*D22</f>
        <v>0</v>
      </c>
      <c r="H45" s="338"/>
      <c r="I45" s="152">
        <f>I44*$G$44</f>
        <v>75000</v>
      </c>
      <c r="J45" s="17">
        <f t="shared" ref="J45:P45" si="20">J44*$G$44</f>
        <v>150000</v>
      </c>
      <c r="K45" s="17">
        <f t="shared" si="20"/>
        <v>450000</v>
      </c>
      <c r="L45" s="17">
        <f t="shared" si="20"/>
        <v>750000</v>
      </c>
      <c r="M45" s="17">
        <f t="shared" si="20"/>
        <v>1200000</v>
      </c>
      <c r="N45" s="17">
        <f t="shared" si="20"/>
        <v>1500000</v>
      </c>
      <c r="O45" s="17">
        <f t="shared" si="20"/>
        <v>1500000</v>
      </c>
      <c r="P45" s="18">
        <f t="shared" si="20"/>
        <v>1500000</v>
      </c>
      <c r="Q45" s="318"/>
      <c r="R45" s="238"/>
      <c r="S45" s="238"/>
      <c r="T45" s="238"/>
      <c r="U45" s="238"/>
      <c r="V45" s="239"/>
    </row>
    <row r="46" spans="2:22" ht="25.05" customHeight="1" x14ac:dyDescent="0.25">
      <c r="B46" s="249" t="s">
        <v>528</v>
      </c>
      <c r="C46" s="254"/>
      <c r="D46" s="254">
        <v>5000000</v>
      </c>
      <c r="E46" s="254">
        <v>1.5</v>
      </c>
      <c r="F46" s="321">
        <v>0.3</v>
      </c>
      <c r="G46" s="322">
        <f t="shared" ref="G46" si="21">F46*D9</f>
        <v>1500000</v>
      </c>
      <c r="H46" s="372"/>
      <c r="I46" s="151">
        <v>0.05</v>
      </c>
      <c r="J46" s="89">
        <v>0.1</v>
      </c>
      <c r="K46" s="89">
        <v>0.3</v>
      </c>
      <c r="L46" s="89">
        <v>0.5</v>
      </c>
      <c r="M46" s="89">
        <v>0.8</v>
      </c>
      <c r="N46" s="89">
        <v>1</v>
      </c>
      <c r="O46" s="89">
        <v>1</v>
      </c>
      <c r="P46" s="95">
        <v>1</v>
      </c>
      <c r="Q46" s="318" t="s">
        <v>296</v>
      </c>
      <c r="R46" s="238"/>
      <c r="S46" s="238"/>
      <c r="T46" s="238"/>
      <c r="U46" s="238"/>
      <c r="V46" s="239"/>
    </row>
    <row r="47" spans="2:22" ht="25.05" customHeight="1" x14ac:dyDescent="0.25">
      <c r="B47" s="249"/>
      <c r="C47" s="254"/>
      <c r="D47" s="254"/>
      <c r="E47" s="254"/>
      <c r="F47" s="321"/>
      <c r="G47" s="322">
        <f>F47*D24</f>
        <v>0</v>
      </c>
      <c r="H47" s="373"/>
      <c r="I47" s="152">
        <f>I46*$G$46</f>
        <v>75000</v>
      </c>
      <c r="J47" s="17">
        <f t="shared" ref="J47:P47" si="22">J46*$G$46</f>
        <v>150000</v>
      </c>
      <c r="K47" s="17">
        <f t="shared" si="22"/>
        <v>450000</v>
      </c>
      <c r="L47" s="17">
        <f t="shared" si="22"/>
        <v>750000</v>
      </c>
      <c r="M47" s="17">
        <f t="shared" si="22"/>
        <v>1200000</v>
      </c>
      <c r="N47" s="17">
        <f t="shared" si="22"/>
        <v>1500000</v>
      </c>
      <c r="O47" s="17">
        <f t="shared" si="22"/>
        <v>1500000</v>
      </c>
      <c r="P47" s="18">
        <f t="shared" si="22"/>
        <v>1500000</v>
      </c>
      <c r="Q47" s="318"/>
      <c r="R47" s="238"/>
      <c r="S47" s="238"/>
      <c r="T47" s="238"/>
      <c r="U47" s="238"/>
      <c r="V47" s="239"/>
    </row>
    <row r="48" spans="2:22" ht="25.05" customHeight="1" x14ac:dyDescent="0.25">
      <c r="B48" s="249" t="s">
        <v>529</v>
      </c>
      <c r="C48" s="254"/>
      <c r="D48" s="254">
        <v>1000000</v>
      </c>
      <c r="E48" s="254">
        <v>3.4</v>
      </c>
      <c r="F48" s="321">
        <v>0.2</v>
      </c>
      <c r="G48" s="322">
        <f t="shared" ref="G48" si="23">F48*D11</f>
        <v>200000</v>
      </c>
      <c r="H48" s="338"/>
      <c r="I48" s="151">
        <v>0.05</v>
      </c>
      <c r="J48" s="89">
        <v>0.1</v>
      </c>
      <c r="K48" s="89">
        <v>0.3</v>
      </c>
      <c r="L48" s="89">
        <v>0.5</v>
      </c>
      <c r="M48" s="89">
        <v>0.8</v>
      </c>
      <c r="N48" s="89">
        <v>1</v>
      </c>
      <c r="O48" s="89">
        <v>1</v>
      </c>
      <c r="P48" s="95">
        <v>1</v>
      </c>
      <c r="Q48" s="318" t="s">
        <v>296</v>
      </c>
      <c r="R48" s="238"/>
      <c r="S48" s="238"/>
      <c r="T48" s="238"/>
      <c r="U48" s="238"/>
      <c r="V48" s="239"/>
    </row>
    <row r="49" spans="2:22" ht="25.05" customHeight="1" x14ac:dyDescent="0.25">
      <c r="B49" s="249"/>
      <c r="C49" s="254"/>
      <c r="D49" s="254"/>
      <c r="E49" s="254"/>
      <c r="F49" s="321"/>
      <c r="G49" s="322">
        <f>F49*D26</f>
        <v>0</v>
      </c>
      <c r="H49" s="338"/>
      <c r="I49" s="152">
        <f>I48*$G$48</f>
        <v>10000</v>
      </c>
      <c r="J49" s="17">
        <f t="shared" ref="J49:P49" si="24">J48*$G$48</f>
        <v>20000</v>
      </c>
      <c r="K49" s="17">
        <f t="shared" si="24"/>
        <v>60000</v>
      </c>
      <c r="L49" s="17">
        <f t="shared" si="24"/>
        <v>100000</v>
      </c>
      <c r="M49" s="17">
        <f t="shared" si="24"/>
        <v>160000</v>
      </c>
      <c r="N49" s="17">
        <f t="shared" si="24"/>
        <v>200000</v>
      </c>
      <c r="O49" s="17">
        <f t="shared" si="24"/>
        <v>200000</v>
      </c>
      <c r="P49" s="18">
        <f t="shared" si="24"/>
        <v>200000</v>
      </c>
      <c r="Q49" s="318"/>
      <c r="R49" s="238"/>
      <c r="S49" s="238"/>
      <c r="T49" s="238"/>
      <c r="U49" s="238"/>
      <c r="V49" s="239"/>
    </row>
    <row r="50" spans="2:22" ht="25.05" customHeight="1" x14ac:dyDescent="0.25">
      <c r="B50" s="249" t="s">
        <v>530</v>
      </c>
      <c r="C50" s="254"/>
      <c r="D50" s="254">
        <v>5000000</v>
      </c>
      <c r="E50" s="254">
        <v>0.1</v>
      </c>
      <c r="F50" s="321">
        <v>0.1</v>
      </c>
      <c r="G50" s="322">
        <f t="shared" ref="G50" si="25">F50*D13</f>
        <v>500000</v>
      </c>
      <c r="H50" s="338"/>
      <c r="I50" s="151">
        <v>0.05</v>
      </c>
      <c r="J50" s="89">
        <v>0.1</v>
      </c>
      <c r="K50" s="89">
        <v>0.3</v>
      </c>
      <c r="L50" s="89">
        <v>0.5</v>
      </c>
      <c r="M50" s="89">
        <v>0.8</v>
      </c>
      <c r="N50" s="89">
        <v>1</v>
      </c>
      <c r="O50" s="89">
        <v>1</v>
      </c>
      <c r="P50" s="95">
        <v>1</v>
      </c>
      <c r="Q50" s="318" t="s">
        <v>296</v>
      </c>
      <c r="R50" s="238"/>
      <c r="S50" s="238"/>
      <c r="T50" s="238"/>
      <c r="U50" s="238"/>
      <c r="V50" s="239"/>
    </row>
    <row r="51" spans="2:22" ht="25.05" customHeight="1" x14ac:dyDescent="0.25">
      <c r="B51" s="249"/>
      <c r="C51" s="254"/>
      <c r="D51" s="254"/>
      <c r="E51" s="254"/>
      <c r="F51" s="321"/>
      <c r="G51" s="322">
        <f>F51*D28</f>
        <v>0</v>
      </c>
      <c r="H51" s="338"/>
      <c r="I51" s="152">
        <f>I50*$G$50</f>
        <v>25000</v>
      </c>
      <c r="J51" s="17">
        <f t="shared" ref="J51:P51" si="26">J50*$G$50</f>
        <v>50000</v>
      </c>
      <c r="K51" s="17">
        <f t="shared" si="26"/>
        <v>150000</v>
      </c>
      <c r="L51" s="17">
        <f t="shared" si="26"/>
        <v>250000</v>
      </c>
      <c r="M51" s="17">
        <f t="shared" si="26"/>
        <v>400000</v>
      </c>
      <c r="N51" s="17">
        <f t="shared" si="26"/>
        <v>500000</v>
      </c>
      <c r="O51" s="17">
        <f t="shared" si="26"/>
        <v>500000</v>
      </c>
      <c r="P51" s="18">
        <f t="shared" si="26"/>
        <v>500000</v>
      </c>
      <c r="Q51" s="318"/>
      <c r="R51" s="238"/>
      <c r="S51" s="238"/>
      <c r="T51" s="238"/>
      <c r="U51" s="238"/>
      <c r="V51" s="239"/>
    </row>
    <row r="52" spans="2:22" ht="25.05" customHeight="1" x14ac:dyDescent="0.25">
      <c r="B52" s="249" t="s">
        <v>531</v>
      </c>
      <c r="C52" s="254"/>
      <c r="D52" s="254">
        <v>5000000</v>
      </c>
      <c r="E52" s="254">
        <v>0.2</v>
      </c>
      <c r="F52" s="321">
        <v>0.3</v>
      </c>
      <c r="G52" s="322">
        <f t="shared" ref="G52" si="27">F52*D15</f>
        <v>1500000</v>
      </c>
      <c r="H52" s="338"/>
      <c r="I52" s="151">
        <v>0.05</v>
      </c>
      <c r="J52" s="89">
        <v>0.1</v>
      </c>
      <c r="K52" s="89">
        <v>0.3</v>
      </c>
      <c r="L52" s="89">
        <v>0.5</v>
      </c>
      <c r="M52" s="89">
        <v>0.8</v>
      </c>
      <c r="N52" s="89">
        <v>1</v>
      </c>
      <c r="O52" s="89">
        <v>1</v>
      </c>
      <c r="P52" s="95">
        <v>1</v>
      </c>
      <c r="Q52" s="318" t="s">
        <v>296</v>
      </c>
      <c r="R52" s="238"/>
      <c r="S52" s="238"/>
      <c r="T52" s="238"/>
      <c r="U52" s="238"/>
      <c r="V52" s="239"/>
    </row>
    <row r="53" spans="2:22" ht="25.05" customHeight="1" x14ac:dyDescent="0.25">
      <c r="B53" s="249"/>
      <c r="C53" s="254"/>
      <c r="D53" s="254"/>
      <c r="E53" s="254"/>
      <c r="F53" s="321"/>
      <c r="G53" s="322">
        <f>F53*D30</f>
        <v>0</v>
      </c>
      <c r="H53" s="338"/>
      <c r="I53" s="152">
        <f>I52*$G$52</f>
        <v>75000</v>
      </c>
      <c r="J53" s="17">
        <f t="shared" ref="J53:P53" si="28">J52*$G$52</f>
        <v>150000</v>
      </c>
      <c r="K53" s="17">
        <f t="shared" si="28"/>
        <v>450000</v>
      </c>
      <c r="L53" s="17">
        <f t="shared" si="28"/>
        <v>750000</v>
      </c>
      <c r="M53" s="17">
        <f t="shared" si="28"/>
        <v>1200000</v>
      </c>
      <c r="N53" s="17">
        <f t="shared" si="28"/>
        <v>1500000</v>
      </c>
      <c r="O53" s="17">
        <f t="shared" si="28"/>
        <v>1500000</v>
      </c>
      <c r="P53" s="18">
        <f t="shared" si="28"/>
        <v>1500000</v>
      </c>
      <c r="Q53" s="318"/>
      <c r="R53" s="238"/>
      <c r="S53" s="238"/>
      <c r="T53" s="238"/>
      <c r="U53" s="238"/>
      <c r="V53" s="239"/>
    </row>
    <row r="54" spans="2:22" ht="25.05" customHeight="1" x14ac:dyDescent="0.25">
      <c r="B54" s="249" t="s">
        <v>532</v>
      </c>
      <c r="C54" s="254"/>
      <c r="D54" s="254">
        <v>200000</v>
      </c>
      <c r="E54" s="254">
        <v>0.2</v>
      </c>
      <c r="F54" s="321">
        <v>0.2</v>
      </c>
      <c r="G54" s="322">
        <f t="shared" ref="G54" si="29">F54*D17</f>
        <v>40000</v>
      </c>
      <c r="H54" s="338"/>
      <c r="I54" s="151">
        <v>0.05</v>
      </c>
      <c r="J54" s="89">
        <v>0.1</v>
      </c>
      <c r="K54" s="89">
        <v>0.3</v>
      </c>
      <c r="L54" s="89">
        <v>0.5</v>
      </c>
      <c r="M54" s="89">
        <v>0.8</v>
      </c>
      <c r="N54" s="89">
        <v>1</v>
      </c>
      <c r="O54" s="89">
        <v>1</v>
      </c>
      <c r="P54" s="95">
        <v>1</v>
      </c>
      <c r="Q54" s="317" t="s">
        <v>296</v>
      </c>
      <c r="R54" s="247"/>
      <c r="S54" s="247"/>
      <c r="T54" s="247"/>
      <c r="U54" s="247"/>
      <c r="V54" s="248"/>
    </row>
    <row r="55" spans="2:22" ht="25.05" customHeight="1" x14ac:dyDescent="0.25">
      <c r="B55" s="249"/>
      <c r="C55" s="254"/>
      <c r="D55" s="254"/>
      <c r="E55" s="254"/>
      <c r="F55" s="321"/>
      <c r="G55" s="322">
        <f>F55*D32</f>
        <v>0</v>
      </c>
      <c r="H55" s="338"/>
      <c r="I55" s="152">
        <f>I54*$G$54</f>
        <v>2000</v>
      </c>
      <c r="J55" s="17">
        <f t="shared" ref="J55:P55" si="30">J54*$G$54</f>
        <v>4000</v>
      </c>
      <c r="K55" s="17">
        <f t="shared" si="30"/>
        <v>12000</v>
      </c>
      <c r="L55" s="17">
        <f t="shared" si="30"/>
        <v>20000</v>
      </c>
      <c r="M55" s="17">
        <f t="shared" si="30"/>
        <v>32000</v>
      </c>
      <c r="N55" s="17">
        <f t="shared" si="30"/>
        <v>40000</v>
      </c>
      <c r="O55" s="17">
        <f t="shared" si="30"/>
        <v>40000</v>
      </c>
      <c r="P55" s="18">
        <f t="shared" si="30"/>
        <v>40000</v>
      </c>
      <c r="Q55" s="318"/>
      <c r="R55" s="238"/>
      <c r="S55" s="238"/>
      <c r="T55" s="238"/>
      <c r="U55" s="238"/>
      <c r="V55" s="239"/>
    </row>
    <row r="56" spans="2:22" ht="25.05" customHeight="1" x14ac:dyDescent="0.25">
      <c r="B56" s="249" t="s">
        <v>533</v>
      </c>
      <c r="C56" s="254"/>
      <c r="D56" s="254">
        <v>3000000</v>
      </c>
      <c r="E56" s="254">
        <v>0.5</v>
      </c>
      <c r="F56" s="321">
        <v>0.2</v>
      </c>
      <c r="G56" s="322">
        <f t="shared" ref="G56" si="31">F56*D19</f>
        <v>600000</v>
      </c>
      <c r="H56" s="338"/>
      <c r="I56" s="151">
        <v>0.05</v>
      </c>
      <c r="J56" s="89">
        <v>0.1</v>
      </c>
      <c r="K56" s="89">
        <v>0.3</v>
      </c>
      <c r="L56" s="89">
        <v>0.5</v>
      </c>
      <c r="M56" s="89">
        <v>0.8</v>
      </c>
      <c r="N56" s="89">
        <v>1</v>
      </c>
      <c r="O56" s="89">
        <v>1</v>
      </c>
      <c r="P56" s="95">
        <v>1</v>
      </c>
      <c r="Q56" s="318" t="s">
        <v>296</v>
      </c>
      <c r="R56" s="238"/>
      <c r="S56" s="238"/>
      <c r="T56" s="238"/>
      <c r="U56" s="238"/>
      <c r="V56" s="239"/>
    </row>
    <row r="57" spans="2:22" ht="25.05" customHeight="1" x14ac:dyDescent="0.25">
      <c r="B57" s="249"/>
      <c r="C57" s="254"/>
      <c r="D57" s="254"/>
      <c r="E57" s="254"/>
      <c r="F57" s="321"/>
      <c r="G57" s="322">
        <f t="shared" ref="G57:G75" si="32">F57*D40</f>
        <v>0</v>
      </c>
      <c r="H57" s="338"/>
      <c r="I57" s="152">
        <f>I56*$G$56</f>
        <v>30000</v>
      </c>
      <c r="J57" s="17">
        <f t="shared" ref="J57:P57" si="33">J56*$G$56</f>
        <v>60000</v>
      </c>
      <c r="K57" s="17">
        <f t="shared" si="33"/>
        <v>180000</v>
      </c>
      <c r="L57" s="17">
        <f t="shared" si="33"/>
        <v>300000</v>
      </c>
      <c r="M57" s="17">
        <f t="shared" si="33"/>
        <v>480000</v>
      </c>
      <c r="N57" s="17">
        <f t="shared" si="33"/>
        <v>600000</v>
      </c>
      <c r="O57" s="17">
        <f t="shared" si="33"/>
        <v>600000</v>
      </c>
      <c r="P57" s="18">
        <f t="shared" si="33"/>
        <v>600000</v>
      </c>
      <c r="Q57" s="318"/>
      <c r="R57" s="238"/>
      <c r="S57" s="238"/>
      <c r="T57" s="238"/>
      <c r="U57" s="238"/>
      <c r="V57" s="239"/>
    </row>
    <row r="58" spans="2:22" ht="25.05" customHeight="1" x14ac:dyDescent="0.25">
      <c r="B58" s="249" t="s">
        <v>534</v>
      </c>
      <c r="C58" s="254"/>
      <c r="D58" s="254">
        <v>500000</v>
      </c>
      <c r="E58" s="254">
        <v>0.3</v>
      </c>
      <c r="F58" s="321">
        <v>0.35</v>
      </c>
      <c r="G58" s="322">
        <f t="shared" ref="G58" si="34">F58*D21</f>
        <v>175000</v>
      </c>
      <c r="H58" s="338"/>
      <c r="I58" s="151">
        <v>0.05</v>
      </c>
      <c r="J58" s="89">
        <v>0.1</v>
      </c>
      <c r="K58" s="89">
        <v>0.3</v>
      </c>
      <c r="L58" s="89">
        <v>0.5</v>
      </c>
      <c r="M58" s="89">
        <v>0.8</v>
      </c>
      <c r="N58" s="89">
        <v>1</v>
      </c>
      <c r="O58" s="89">
        <v>1</v>
      </c>
      <c r="P58" s="95">
        <v>1</v>
      </c>
      <c r="Q58" s="318" t="s">
        <v>296</v>
      </c>
      <c r="R58" s="238"/>
      <c r="S58" s="238"/>
      <c r="T58" s="238"/>
      <c r="U58" s="238"/>
      <c r="V58" s="239"/>
    </row>
    <row r="59" spans="2:22" ht="25.05" customHeight="1" x14ac:dyDescent="0.25">
      <c r="B59" s="249"/>
      <c r="C59" s="254"/>
      <c r="D59" s="254"/>
      <c r="E59" s="254"/>
      <c r="F59" s="321"/>
      <c r="G59" s="322">
        <f t="shared" si="32"/>
        <v>0</v>
      </c>
      <c r="H59" s="338"/>
      <c r="I59" s="152">
        <f>I58*$G$58</f>
        <v>8750</v>
      </c>
      <c r="J59" s="17">
        <f t="shared" ref="J59:P59" si="35">J58*$G$58</f>
        <v>17500</v>
      </c>
      <c r="K59" s="17">
        <f t="shared" si="35"/>
        <v>52500</v>
      </c>
      <c r="L59" s="17">
        <f t="shared" si="35"/>
        <v>87500</v>
      </c>
      <c r="M59" s="17">
        <f t="shared" si="35"/>
        <v>140000</v>
      </c>
      <c r="N59" s="17">
        <f t="shared" si="35"/>
        <v>175000</v>
      </c>
      <c r="O59" s="17">
        <f t="shared" si="35"/>
        <v>175000</v>
      </c>
      <c r="P59" s="18">
        <f t="shared" si="35"/>
        <v>175000</v>
      </c>
      <c r="Q59" s="318"/>
      <c r="R59" s="238"/>
      <c r="S59" s="238"/>
      <c r="T59" s="238"/>
      <c r="U59" s="238"/>
      <c r="V59" s="239"/>
    </row>
    <row r="60" spans="2:22" ht="25.05" customHeight="1" x14ac:dyDescent="0.25">
      <c r="B60" s="249" t="s">
        <v>535</v>
      </c>
      <c r="C60" s="254"/>
      <c r="D60" s="254">
        <v>3000000</v>
      </c>
      <c r="E60" s="254">
        <v>0.3</v>
      </c>
      <c r="F60" s="321">
        <v>0.15</v>
      </c>
      <c r="G60" s="322">
        <f t="shared" ref="G60" si="36">F60*D23</f>
        <v>450000</v>
      </c>
      <c r="H60" s="338"/>
      <c r="I60" s="151">
        <v>0.05</v>
      </c>
      <c r="J60" s="89">
        <v>0.1</v>
      </c>
      <c r="K60" s="89">
        <v>0.3</v>
      </c>
      <c r="L60" s="89">
        <v>0.5</v>
      </c>
      <c r="M60" s="89">
        <v>0.8</v>
      </c>
      <c r="N60" s="89">
        <v>1</v>
      </c>
      <c r="O60" s="89">
        <v>1</v>
      </c>
      <c r="P60" s="95">
        <v>1</v>
      </c>
      <c r="Q60" s="318" t="s">
        <v>296</v>
      </c>
      <c r="R60" s="238"/>
      <c r="S60" s="238"/>
      <c r="T60" s="238"/>
      <c r="U60" s="238"/>
      <c r="V60" s="239"/>
    </row>
    <row r="61" spans="2:22" ht="25.05" customHeight="1" x14ac:dyDescent="0.25">
      <c r="B61" s="249"/>
      <c r="C61" s="254"/>
      <c r="D61" s="254"/>
      <c r="E61" s="254"/>
      <c r="F61" s="321"/>
      <c r="G61" s="322">
        <f t="shared" si="32"/>
        <v>0</v>
      </c>
      <c r="H61" s="338"/>
      <c r="I61" s="152">
        <f>I60*$G$60</f>
        <v>22500</v>
      </c>
      <c r="J61" s="17">
        <f t="shared" ref="J61:P61" si="37">J60*$G$60</f>
        <v>45000</v>
      </c>
      <c r="K61" s="17">
        <f t="shared" si="37"/>
        <v>135000</v>
      </c>
      <c r="L61" s="17">
        <f t="shared" si="37"/>
        <v>225000</v>
      </c>
      <c r="M61" s="17">
        <f t="shared" si="37"/>
        <v>360000</v>
      </c>
      <c r="N61" s="17">
        <f t="shared" si="37"/>
        <v>450000</v>
      </c>
      <c r="O61" s="17">
        <f t="shared" si="37"/>
        <v>450000</v>
      </c>
      <c r="P61" s="18">
        <f t="shared" si="37"/>
        <v>450000</v>
      </c>
      <c r="Q61" s="318"/>
      <c r="R61" s="238"/>
      <c r="S61" s="238"/>
      <c r="T61" s="238"/>
      <c r="U61" s="238"/>
      <c r="V61" s="239"/>
    </row>
    <row r="62" spans="2:22" ht="25.05" customHeight="1" x14ac:dyDescent="0.25">
      <c r="B62" s="249" t="s">
        <v>536</v>
      </c>
      <c r="C62" s="254"/>
      <c r="D62" s="254">
        <v>1000000</v>
      </c>
      <c r="E62" s="254">
        <v>0.2</v>
      </c>
      <c r="F62" s="321">
        <v>0.05</v>
      </c>
      <c r="G62" s="322">
        <f t="shared" ref="G62" si="38">F62*D25</f>
        <v>50000</v>
      </c>
      <c r="H62" s="338"/>
      <c r="I62" s="151">
        <v>0.05</v>
      </c>
      <c r="J62" s="89">
        <v>0.1</v>
      </c>
      <c r="K62" s="89">
        <v>0.3</v>
      </c>
      <c r="L62" s="89">
        <v>0.5</v>
      </c>
      <c r="M62" s="89">
        <v>0.8</v>
      </c>
      <c r="N62" s="89">
        <v>1</v>
      </c>
      <c r="O62" s="89">
        <v>1</v>
      </c>
      <c r="P62" s="95">
        <v>1</v>
      </c>
      <c r="Q62" s="318" t="s">
        <v>296</v>
      </c>
      <c r="R62" s="238"/>
      <c r="S62" s="238"/>
      <c r="T62" s="238"/>
      <c r="U62" s="238"/>
      <c r="V62" s="239"/>
    </row>
    <row r="63" spans="2:22" ht="25.05" customHeight="1" x14ac:dyDescent="0.25">
      <c r="B63" s="249"/>
      <c r="C63" s="254"/>
      <c r="D63" s="254"/>
      <c r="E63" s="254"/>
      <c r="F63" s="321"/>
      <c r="G63" s="322">
        <f t="shared" si="32"/>
        <v>0</v>
      </c>
      <c r="H63" s="338"/>
      <c r="I63" s="152">
        <f>I62*$G$62</f>
        <v>2500</v>
      </c>
      <c r="J63" s="17">
        <f t="shared" ref="J63:P63" si="39">J62*$G$62</f>
        <v>5000</v>
      </c>
      <c r="K63" s="17">
        <f t="shared" si="39"/>
        <v>15000</v>
      </c>
      <c r="L63" s="17">
        <f t="shared" si="39"/>
        <v>25000</v>
      </c>
      <c r="M63" s="17">
        <f t="shared" si="39"/>
        <v>40000</v>
      </c>
      <c r="N63" s="17">
        <f t="shared" si="39"/>
        <v>50000</v>
      </c>
      <c r="O63" s="17">
        <f t="shared" si="39"/>
        <v>50000</v>
      </c>
      <c r="P63" s="18">
        <f t="shared" si="39"/>
        <v>50000</v>
      </c>
      <c r="Q63" s="318"/>
      <c r="R63" s="238"/>
      <c r="S63" s="238"/>
      <c r="T63" s="238"/>
      <c r="U63" s="238"/>
      <c r="V63" s="239"/>
    </row>
    <row r="64" spans="2:22" ht="25.05" customHeight="1" x14ac:dyDescent="0.25">
      <c r="B64" s="249" t="s">
        <v>537</v>
      </c>
      <c r="C64" s="254"/>
      <c r="D64" s="254">
        <v>500000</v>
      </c>
      <c r="E64" s="254">
        <v>0.2</v>
      </c>
      <c r="F64" s="321">
        <v>0.05</v>
      </c>
      <c r="G64" s="322">
        <f t="shared" ref="G64" si="40">F64*D27</f>
        <v>25000</v>
      </c>
      <c r="H64" s="338"/>
      <c r="I64" s="151">
        <v>0.05</v>
      </c>
      <c r="J64" s="89">
        <v>0.1</v>
      </c>
      <c r="K64" s="89">
        <v>0.3</v>
      </c>
      <c r="L64" s="89">
        <v>0.5</v>
      </c>
      <c r="M64" s="89">
        <v>0.8</v>
      </c>
      <c r="N64" s="89">
        <v>1</v>
      </c>
      <c r="O64" s="89">
        <v>1</v>
      </c>
      <c r="P64" s="95">
        <v>1</v>
      </c>
      <c r="Q64" s="318" t="s">
        <v>296</v>
      </c>
      <c r="R64" s="238"/>
      <c r="S64" s="238"/>
      <c r="T64" s="238"/>
      <c r="U64" s="238"/>
      <c r="V64" s="239"/>
    </row>
    <row r="65" spans="2:22" ht="25.05" customHeight="1" x14ac:dyDescent="0.25">
      <c r="B65" s="249"/>
      <c r="C65" s="254"/>
      <c r="D65" s="254"/>
      <c r="E65" s="254"/>
      <c r="F65" s="321"/>
      <c r="G65" s="322">
        <f t="shared" si="32"/>
        <v>0</v>
      </c>
      <c r="H65" s="338"/>
      <c r="I65" s="152">
        <f>I64*$G$64</f>
        <v>1250</v>
      </c>
      <c r="J65" s="17">
        <f t="shared" ref="J65:P65" si="41">J64*$G$64</f>
        <v>2500</v>
      </c>
      <c r="K65" s="17">
        <f t="shared" si="41"/>
        <v>7500</v>
      </c>
      <c r="L65" s="17">
        <f t="shared" si="41"/>
        <v>12500</v>
      </c>
      <c r="M65" s="17">
        <f t="shared" si="41"/>
        <v>20000</v>
      </c>
      <c r="N65" s="17">
        <f t="shared" si="41"/>
        <v>25000</v>
      </c>
      <c r="O65" s="17">
        <f t="shared" si="41"/>
        <v>25000</v>
      </c>
      <c r="P65" s="18">
        <f t="shared" si="41"/>
        <v>25000</v>
      </c>
      <c r="Q65" s="318"/>
      <c r="R65" s="238"/>
      <c r="S65" s="238"/>
      <c r="T65" s="238"/>
      <c r="U65" s="238"/>
      <c r="V65" s="239"/>
    </row>
    <row r="66" spans="2:22" ht="25.05" customHeight="1" x14ac:dyDescent="0.25">
      <c r="B66" s="249" t="s">
        <v>538</v>
      </c>
      <c r="C66" s="254"/>
      <c r="D66" s="254">
        <v>500000</v>
      </c>
      <c r="E66" s="254">
        <v>0.05</v>
      </c>
      <c r="F66" s="321">
        <v>0.1</v>
      </c>
      <c r="G66" s="322">
        <f t="shared" ref="G66" si="42">F66*D29</f>
        <v>50000</v>
      </c>
      <c r="H66" s="338"/>
      <c r="I66" s="151">
        <v>0.05</v>
      </c>
      <c r="J66" s="89">
        <v>0.1</v>
      </c>
      <c r="K66" s="89">
        <v>0.3</v>
      </c>
      <c r="L66" s="89">
        <v>0.5</v>
      </c>
      <c r="M66" s="89">
        <v>0.8</v>
      </c>
      <c r="N66" s="89">
        <v>1</v>
      </c>
      <c r="O66" s="89">
        <v>1</v>
      </c>
      <c r="P66" s="95">
        <v>1</v>
      </c>
      <c r="Q66" s="318" t="s">
        <v>296</v>
      </c>
      <c r="R66" s="238"/>
      <c r="S66" s="238"/>
      <c r="T66" s="238"/>
      <c r="U66" s="238"/>
      <c r="V66" s="239"/>
    </row>
    <row r="67" spans="2:22" ht="25.05" customHeight="1" x14ac:dyDescent="0.25">
      <c r="B67" s="249"/>
      <c r="C67" s="254"/>
      <c r="D67" s="254"/>
      <c r="E67" s="254"/>
      <c r="F67" s="321"/>
      <c r="G67" s="322">
        <f t="shared" si="32"/>
        <v>0</v>
      </c>
      <c r="H67" s="338"/>
      <c r="I67" s="152">
        <f>I66*$G$66</f>
        <v>2500</v>
      </c>
      <c r="J67" s="17">
        <f t="shared" ref="J67:P67" si="43">J66*$G$66</f>
        <v>5000</v>
      </c>
      <c r="K67" s="17">
        <f t="shared" si="43"/>
        <v>15000</v>
      </c>
      <c r="L67" s="17">
        <f t="shared" si="43"/>
        <v>25000</v>
      </c>
      <c r="M67" s="17">
        <f t="shared" si="43"/>
        <v>40000</v>
      </c>
      <c r="N67" s="17">
        <f t="shared" si="43"/>
        <v>50000</v>
      </c>
      <c r="O67" s="17">
        <f t="shared" si="43"/>
        <v>50000</v>
      </c>
      <c r="P67" s="18">
        <f t="shared" si="43"/>
        <v>50000</v>
      </c>
      <c r="Q67" s="318"/>
      <c r="R67" s="238"/>
      <c r="S67" s="238"/>
      <c r="T67" s="238"/>
      <c r="U67" s="238"/>
      <c r="V67" s="239"/>
    </row>
    <row r="68" spans="2:22" ht="25.05" customHeight="1" x14ac:dyDescent="0.25">
      <c r="B68" s="249" t="s">
        <v>539</v>
      </c>
      <c r="C68" s="254"/>
      <c r="D68" s="254">
        <v>6000000</v>
      </c>
      <c r="E68" s="254">
        <v>3.0000000000000001E-3</v>
      </c>
      <c r="F68" s="396">
        <v>5.0000000000000001E-3</v>
      </c>
      <c r="G68" s="322">
        <f t="shared" ref="G68:G74" si="44">F68*D31</f>
        <v>30000</v>
      </c>
      <c r="H68" s="338"/>
      <c r="I68" s="151">
        <v>0.05</v>
      </c>
      <c r="J68" s="89">
        <v>0.1</v>
      </c>
      <c r="K68" s="89">
        <v>0.3</v>
      </c>
      <c r="L68" s="89">
        <v>0.5</v>
      </c>
      <c r="M68" s="89">
        <v>0.8</v>
      </c>
      <c r="N68" s="89">
        <v>1</v>
      </c>
      <c r="O68" s="89">
        <v>1</v>
      </c>
      <c r="P68" s="95">
        <v>1</v>
      </c>
      <c r="Q68" s="318" t="s">
        <v>296</v>
      </c>
      <c r="R68" s="238"/>
      <c r="S68" s="238"/>
      <c r="T68" s="238"/>
      <c r="U68" s="238"/>
      <c r="V68" s="239"/>
    </row>
    <row r="69" spans="2:22" ht="25.05" customHeight="1" x14ac:dyDescent="0.25">
      <c r="B69" s="249"/>
      <c r="C69" s="254"/>
      <c r="D69" s="254"/>
      <c r="E69" s="254"/>
      <c r="F69" s="396"/>
      <c r="G69" s="322">
        <f t="shared" si="32"/>
        <v>0</v>
      </c>
      <c r="H69" s="338"/>
      <c r="I69" s="152">
        <f>I68*$G$68</f>
        <v>1500</v>
      </c>
      <c r="J69" s="17">
        <f t="shared" ref="J69:P69" si="45">J68*$G$68</f>
        <v>3000</v>
      </c>
      <c r="K69" s="17">
        <f t="shared" si="45"/>
        <v>9000</v>
      </c>
      <c r="L69" s="17">
        <f t="shared" si="45"/>
        <v>15000</v>
      </c>
      <c r="M69" s="17">
        <f t="shared" si="45"/>
        <v>24000</v>
      </c>
      <c r="N69" s="17">
        <f t="shared" si="45"/>
        <v>30000</v>
      </c>
      <c r="O69" s="17">
        <f t="shared" si="45"/>
        <v>30000</v>
      </c>
      <c r="P69" s="18">
        <f t="shared" si="45"/>
        <v>30000</v>
      </c>
      <c r="Q69" s="318"/>
      <c r="R69" s="238"/>
      <c r="S69" s="238"/>
      <c r="T69" s="238"/>
      <c r="U69" s="238"/>
      <c r="V69" s="239"/>
    </row>
    <row r="70" spans="2:22" ht="25.05" customHeight="1" x14ac:dyDescent="0.25">
      <c r="B70" s="345" t="s">
        <v>631</v>
      </c>
      <c r="C70" s="334"/>
      <c r="D70" s="334"/>
      <c r="E70" s="335"/>
      <c r="F70" s="331">
        <v>0.05</v>
      </c>
      <c r="G70" s="332">
        <f t="shared" si="44"/>
        <v>5000</v>
      </c>
      <c r="H70" s="371"/>
      <c r="I70" s="89">
        <v>0.05</v>
      </c>
      <c r="J70" s="89">
        <v>0.1</v>
      </c>
      <c r="K70" s="89">
        <v>0.3</v>
      </c>
      <c r="L70" s="89">
        <v>0.5</v>
      </c>
      <c r="M70" s="89">
        <v>0.8</v>
      </c>
      <c r="N70" s="89">
        <v>1</v>
      </c>
      <c r="O70" s="89">
        <v>1</v>
      </c>
      <c r="P70" s="95">
        <v>1</v>
      </c>
      <c r="Q70" s="179"/>
      <c r="R70" s="177"/>
      <c r="S70" s="177"/>
      <c r="T70" s="177"/>
      <c r="U70" s="177"/>
      <c r="V70" s="178"/>
    </row>
    <row r="71" spans="2:22" ht="25.05" customHeight="1" x14ac:dyDescent="0.25">
      <c r="B71" s="336"/>
      <c r="C71" s="244"/>
      <c r="D71" s="244"/>
      <c r="E71" s="245"/>
      <c r="F71" s="321"/>
      <c r="G71" s="322">
        <f t="shared" si="32"/>
        <v>0</v>
      </c>
      <c r="H71" s="323"/>
      <c r="I71" s="17">
        <f>I70*$G$70</f>
        <v>250</v>
      </c>
      <c r="J71" s="17">
        <f t="shared" ref="J71:P71" si="46">J70*$G$70</f>
        <v>500</v>
      </c>
      <c r="K71" s="17">
        <f t="shared" si="46"/>
        <v>1500</v>
      </c>
      <c r="L71" s="17">
        <f t="shared" si="46"/>
        <v>2500</v>
      </c>
      <c r="M71" s="17">
        <f t="shared" si="46"/>
        <v>4000</v>
      </c>
      <c r="N71" s="17">
        <f t="shared" si="46"/>
        <v>5000</v>
      </c>
      <c r="O71" s="17">
        <f t="shared" si="46"/>
        <v>5000</v>
      </c>
      <c r="P71" s="18">
        <f t="shared" si="46"/>
        <v>5000</v>
      </c>
      <c r="Q71" s="179"/>
      <c r="R71" s="177"/>
      <c r="S71" s="177"/>
      <c r="T71" s="177"/>
      <c r="U71" s="177"/>
      <c r="V71" s="178"/>
    </row>
    <row r="72" spans="2:22" ht="25.05" customHeight="1" x14ac:dyDescent="0.25">
      <c r="B72" s="345" t="s">
        <v>630</v>
      </c>
      <c r="C72" s="334"/>
      <c r="D72" s="334"/>
      <c r="E72" s="335"/>
      <c r="F72" s="331">
        <v>0.2</v>
      </c>
      <c r="G72" s="332">
        <f t="shared" si="44"/>
        <v>60000</v>
      </c>
      <c r="H72" s="371"/>
      <c r="I72" s="89">
        <v>0.05</v>
      </c>
      <c r="J72" s="89">
        <v>0.1</v>
      </c>
      <c r="K72" s="89">
        <v>0.3</v>
      </c>
      <c r="L72" s="89">
        <v>0.5</v>
      </c>
      <c r="M72" s="89">
        <v>0.8</v>
      </c>
      <c r="N72" s="89">
        <v>1</v>
      </c>
      <c r="O72" s="89">
        <v>1</v>
      </c>
      <c r="P72" s="95">
        <v>1</v>
      </c>
      <c r="Q72" s="179"/>
      <c r="R72" s="177"/>
      <c r="S72" s="177"/>
      <c r="T72" s="177"/>
      <c r="U72" s="177"/>
      <c r="V72" s="178"/>
    </row>
    <row r="73" spans="2:22" ht="25.05" customHeight="1" x14ac:dyDescent="0.25">
      <c r="B73" s="336"/>
      <c r="C73" s="244"/>
      <c r="D73" s="244"/>
      <c r="E73" s="245"/>
      <c r="F73" s="321"/>
      <c r="G73" s="322">
        <f t="shared" si="32"/>
        <v>0</v>
      </c>
      <c r="H73" s="323"/>
      <c r="I73" s="17">
        <f>I72*$G$72</f>
        <v>3000</v>
      </c>
      <c r="J73" s="17">
        <f t="shared" ref="J73:P73" si="47">J72*$G$72</f>
        <v>6000</v>
      </c>
      <c r="K73" s="17">
        <f t="shared" si="47"/>
        <v>18000</v>
      </c>
      <c r="L73" s="17">
        <f t="shared" si="47"/>
        <v>30000</v>
      </c>
      <c r="M73" s="17">
        <f t="shared" si="47"/>
        <v>48000</v>
      </c>
      <c r="N73" s="17">
        <f t="shared" si="47"/>
        <v>60000</v>
      </c>
      <c r="O73" s="17">
        <f t="shared" si="47"/>
        <v>60000</v>
      </c>
      <c r="P73" s="18">
        <f t="shared" si="47"/>
        <v>60000</v>
      </c>
      <c r="Q73" s="179"/>
      <c r="R73" s="177"/>
      <c r="S73" s="177"/>
      <c r="T73" s="177"/>
      <c r="U73" s="177"/>
      <c r="V73" s="178"/>
    </row>
    <row r="74" spans="2:22" ht="25.05" customHeight="1" x14ac:dyDescent="0.25">
      <c r="B74" s="333" t="s">
        <v>629</v>
      </c>
      <c r="C74" s="334"/>
      <c r="D74" s="334"/>
      <c r="E74" s="335"/>
      <c r="F74" s="331">
        <v>7.0000000000000007E-2</v>
      </c>
      <c r="G74" s="332">
        <f t="shared" si="44"/>
        <v>10500000.000000002</v>
      </c>
      <c r="H74" s="371"/>
      <c r="I74" s="89">
        <v>0.05</v>
      </c>
      <c r="J74" s="89">
        <v>0.1</v>
      </c>
      <c r="K74" s="89">
        <v>0.3</v>
      </c>
      <c r="L74" s="89">
        <v>0.5</v>
      </c>
      <c r="M74" s="89">
        <v>0.8</v>
      </c>
      <c r="N74" s="89">
        <v>1</v>
      </c>
      <c r="O74" s="89">
        <v>1</v>
      </c>
      <c r="P74" s="95">
        <v>1</v>
      </c>
      <c r="Q74" s="317" t="s">
        <v>296</v>
      </c>
      <c r="R74" s="247"/>
      <c r="S74" s="247"/>
      <c r="T74" s="247"/>
      <c r="U74" s="247"/>
      <c r="V74" s="248"/>
    </row>
    <row r="75" spans="2:22" ht="25.05" customHeight="1" x14ac:dyDescent="0.25">
      <c r="B75" s="336"/>
      <c r="C75" s="244"/>
      <c r="D75" s="244"/>
      <c r="E75" s="245"/>
      <c r="F75" s="321"/>
      <c r="G75" s="322">
        <f t="shared" si="32"/>
        <v>0</v>
      </c>
      <c r="H75" s="323"/>
      <c r="I75" s="17">
        <f>I74*$G$74</f>
        <v>525000.00000000012</v>
      </c>
      <c r="J75" s="17">
        <f t="shared" ref="J75:P75" si="48">J74*$G$74</f>
        <v>1050000.0000000002</v>
      </c>
      <c r="K75" s="17">
        <f t="shared" si="48"/>
        <v>3150000.0000000005</v>
      </c>
      <c r="L75" s="17">
        <f t="shared" si="48"/>
        <v>5250000.0000000009</v>
      </c>
      <c r="M75" s="17">
        <f t="shared" si="48"/>
        <v>8400000.0000000019</v>
      </c>
      <c r="N75" s="17">
        <f t="shared" si="48"/>
        <v>10500000.000000002</v>
      </c>
      <c r="O75" s="17">
        <f t="shared" si="48"/>
        <v>10500000.000000002</v>
      </c>
      <c r="P75" s="18">
        <f t="shared" si="48"/>
        <v>10500000.000000002</v>
      </c>
      <c r="Q75" s="318"/>
      <c r="R75" s="238"/>
      <c r="S75" s="238"/>
      <c r="T75" s="238"/>
      <c r="U75" s="238"/>
      <c r="V75" s="239"/>
    </row>
    <row r="76" spans="2:22" ht="25.05" customHeight="1" x14ac:dyDescent="0.25">
      <c r="B76" s="400" t="s">
        <v>615</v>
      </c>
      <c r="C76" s="242"/>
      <c r="D76" s="402">
        <f>'Appendix C - GHG Emissions'!L51*10%</f>
        <v>75000</v>
      </c>
      <c r="E76" s="403">
        <v>24</v>
      </c>
      <c r="F76" s="321">
        <v>0.8</v>
      </c>
      <c r="G76" s="322">
        <f>-D76*E76*F76</f>
        <v>-1440000</v>
      </c>
      <c r="H76" s="338"/>
      <c r="I76" s="151">
        <v>0.05</v>
      </c>
      <c r="J76" s="89">
        <v>0.1</v>
      </c>
      <c r="K76" s="89">
        <v>0.3</v>
      </c>
      <c r="L76" s="89">
        <v>0.5</v>
      </c>
      <c r="M76" s="89">
        <v>0.8</v>
      </c>
      <c r="N76" s="89">
        <v>1</v>
      </c>
      <c r="O76" s="89">
        <v>1</v>
      </c>
      <c r="P76" s="95">
        <v>1</v>
      </c>
      <c r="Q76" s="318" t="s">
        <v>296</v>
      </c>
      <c r="R76" s="238"/>
      <c r="S76" s="238"/>
      <c r="T76" s="238"/>
      <c r="U76" s="238"/>
      <c r="V76" s="239"/>
    </row>
    <row r="77" spans="2:22" ht="25.05" customHeight="1" x14ac:dyDescent="0.25">
      <c r="B77" s="336"/>
      <c r="C77" s="245"/>
      <c r="D77" s="402"/>
      <c r="E77" s="403"/>
      <c r="F77" s="321"/>
      <c r="G77" s="322">
        <f>-D77*E77*F77</f>
        <v>0</v>
      </c>
      <c r="H77" s="338"/>
      <c r="I77" s="152">
        <f>I76*$G$76</f>
        <v>-72000</v>
      </c>
      <c r="J77" s="17">
        <f t="shared" ref="J77:P77" si="49">J76*$G$76</f>
        <v>-144000</v>
      </c>
      <c r="K77" s="17">
        <f t="shared" si="49"/>
        <v>-432000</v>
      </c>
      <c r="L77" s="17">
        <f t="shared" si="49"/>
        <v>-720000</v>
      </c>
      <c r="M77" s="17">
        <f t="shared" si="49"/>
        <v>-1152000</v>
      </c>
      <c r="N77" s="17">
        <f t="shared" si="49"/>
        <v>-1440000</v>
      </c>
      <c r="O77" s="17">
        <f t="shared" si="49"/>
        <v>-1440000</v>
      </c>
      <c r="P77" s="18">
        <f t="shared" si="49"/>
        <v>-1440000</v>
      </c>
      <c r="Q77" s="318"/>
      <c r="R77" s="238"/>
      <c r="S77" s="238"/>
      <c r="T77" s="238"/>
      <c r="U77" s="238"/>
      <c r="V77" s="239"/>
    </row>
    <row r="78" spans="2:22" ht="25.05" customHeight="1" x14ac:dyDescent="0.25">
      <c r="B78" s="400" t="s">
        <v>616</v>
      </c>
      <c r="C78" s="242"/>
      <c r="D78" s="397">
        <f>'Project 50x30'!E102-'Project 50x30'!E106</f>
        <v>12350000</v>
      </c>
      <c r="E78" s="395">
        <v>0.1</v>
      </c>
      <c r="F78" s="321">
        <v>0.8</v>
      </c>
      <c r="G78" s="322">
        <f>-D78*E78*F78</f>
        <v>-988000</v>
      </c>
      <c r="H78" s="338"/>
      <c r="I78" s="151">
        <v>0.05</v>
      </c>
      <c r="J78" s="89">
        <v>0.1</v>
      </c>
      <c r="K78" s="89">
        <v>0.3</v>
      </c>
      <c r="L78" s="89">
        <v>0.5</v>
      </c>
      <c r="M78" s="89">
        <v>0.8</v>
      </c>
      <c r="N78" s="89">
        <v>1</v>
      </c>
      <c r="O78" s="89">
        <v>1</v>
      </c>
      <c r="P78" s="95">
        <v>1</v>
      </c>
      <c r="Q78" s="318" t="s">
        <v>296</v>
      </c>
      <c r="R78" s="238"/>
      <c r="S78" s="238"/>
      <c r="T78" s="238"/>
      <c r="U78" s="238"/>
      <c r="V78" s="239"/>
    </row>
    <row r="79" spans="2:22" ht="25.05" customHeight="1" x14ac:dyDescent="0.25">
      <c r="B79" s="294"/>
      <c r="C79" s="401"/>
      <c r="D79" s="398"/>
      <c r="E79" s="399"/>
      <c r="F79" s="341"/>
      <c r="G79" s="342">
        <f>-D79*E79*F79</f>
        <v>0</v>
      </c>
      <c r="H79" s="388"/>
      <c r="I79" s="152">
        <f>I78*$G$78</f>
        <v>-49400</v>
      </c>
      <c r="J79" s="17">
        <f t="shared" ref="J79:P79" si="50">J78*$G$78</f>
        <v>-98800</v>
      </c>
      <c r="K79" s="17">
        <f t="shared" si="50"/>
        <v>-296400</v>
      </c>
      <c r="L79" s="17">
        <f t="shared" si="50"/>
        <v>-494000</v>
      </c>
      <c r="M79" s="17">
        <f t="shared" si="50"/>
        <v>-790400</v>
      </c>
      <c r="N79" s="17">
        <f t="shared" si="50"/>
        <v>-988000</v>
      </c>
      <c r="O79" s="17">
        <f t="shared" si="50"/>
        <v>-988000</v>
      </c>
      <c r="P79" s="18">
        <f t="shared" si="50"/>
        <v>-988000</v>
      </c>
      <c r="Q79" s="318"/>
      <c r="R79" s="238"/>
      <c r="S79" s="238"/>
      <c r="T79" s="238"/>
      <c r="U79" s="238"/>
      <c r="V79" s="239"/>
    </row>
    <row r="80" spans="2:22" ht="25.05" customHeight="1" x14ac:dyDescent="0.25">
      <c r="B80" s="355" t="s">
        <v>362</v>
      </c>
      <c r="C80" s="356"/>
      <c r="D80" s="359">
        <v>0</v>
      </c>
      <c r="E80" s="360"/>
      <c r="F80" s="363">
        <v>0</v>
      </c>
      <c r="G80" s="365">
        <f t="shared" ref="G80:G81" si="51">F80*D80</f>
        <v>0</v>
      </c>
      <c r="H80" s="366"/>
      <c r="I80" s="89">
        <v>0.05</v>
      </c>
      <c r="J80" s="89">
        <v>0.1</v>
      </c>
      <c r="K80" s="89">
        <v>0.3</v>
      </c>
      <c r="L80" s="89">
        <v>0.5</v>
      </c>
      <c r="M80" s="89">
        <v>0.8</v>
      </c>
      <c r="N80" s="89">
        <v>1</v>
      </c>
      <c r="O80" s="89">
        <v>1</v>
      </c>
      <c r="P80" s="95">
        <v>1</v>
      </c>
      <c r="Q80" s="318" t="s">
        <v>296</v>
      </c>
      <c r="R80" s="238"/>
      <c r="S80" s="238"/>
      <c r="T80" s="238"/>
      <c r="U80" s="238"/>
      <c r="V80" s="239"/>
    </row>
    <row r="81" spans="1:22" ht="25.05" customHeight="1" x14ac:dyDescent="0.25">
      <c r="B81" s="357"/>
      <c r="C81" s="358"/>
      <c r="D81" s="361"/>
      <c r="E81" s="362"/>
      <c r="F81" s="364"/>
      <c r="G81" s="322">
        <f t="shared" si="51"/>
        <v>0</v>
      </c>
      <c r="H81" s="367"/>
      <c r="I81" s="17">
        <f>I80*$G$80</f>
        <v>0</v>
      </c>
      <c r="J81" s="17">
        <f t="shared" ref="J81:P81" si="52">J80*$G$80</f>
        <v>0</v>
      </c>
      <c r="K81" s="17">
        <f t="shared" si="52"/>
        <v>0</v>
      </c>
      <c r="L81" s="17">
        <f t="shared" si="52"/>
        <v>0</v>
      </c>
      <c r="M81" s="17">
        <f t="shared" si="52"/>
        <v>0</v>
      </c>
      <c r="N81" s="17">
        <f t="shared" si="52"/>
        <v>0</v>
      </c>
      <c r="O81" s="17">
        <f t="shared" si="52"/>
        <v>0</v>
      </c>
      <c r="P81" s="18">
        <f t="shared" si="52"/>
        <v>0</v>
      </c>
      <c r="Q81" s="344"/>
      <c r="R81" s="270"/>
      <c r="S81" s="270"/>
      <c r="T81" s="270"/>
      <c r="U81" s="270"/>
      <c r="V81" s="271"/>
    </row>
    <row r="82" spans="1:22" ht="40.049999999999997" customHeight="1" x14ac:dyDescent="0.25">
      <c r="B82" s="352" t="s">
        <v>618</v>
      </c>
      <c r="C82" s="353"/>
      <c r="D82" s="353"/>
      <c r="E82" s="353"/>
      <c r="F82" s="354"/>
      <c r="G82" s="160">
        <f>SUM(G44:G81)</f>
        <v>14757000</v>
      </c>
      <c r="H82" s="161"/>
      <c r="I82" s="162">
        <f>I45+I47+I49+I51+I53+I55+I57+I59+I61+I63+I65+I67+I69+I71+I73+I75+I77+I79+I81</f>
        <v>737850.00000000012</v>
      </c>
      <c r="J82" s="162">
        <f t="shared" ref="J82:P82" si="53">J45+J47+J49+J51+J53+J55+J57+J59+J61+J63+J65+J67+J69+J71+J73+J75+J77+J79+J81</f>
        <v>1475700.0000000002</v>
      </c>
      <c r="K82" s="162">
        <f t="shared" si="53"/>
        <v>4427100</v>
      </c>
      <c r="L82" s="162">
        <f t="shared" si="53"/>
        <v>7378500</v>
      </c>
      <c r="M82" s="162">
        <f t="shared" si="53"/>
        <v>11805600.000000002</v>
      </c>
      <c r="N82" s="162">
        <f t="shared" si="53"/>
        <v>14757000</v>
      </c>
      <c r="O82" s="162">
        <f t="shared" si="53"/>
        <v>14757000</v>
      </c>
      <c r="P82" s="163">
        <f t="shared" si="53"/>
        <v>14757000</v>
      </c>
    </row>
    <row r="83" spans="1:22" ht="27.45" customHeight="1" x14ac:dyDescent="0.25"/>
    <row r="84" spans="1:22" ht="27" customHeight="1" x14ac:dyDescent="0.25"/>
    <row r="85" spans="1:22" s="15" customFormat="1" ht="25.05" customHeight="1" x14ac:dyDescent="0.3">
      <c r="A85" s="37">
        <v>1</v>
      </c>
      <c r="B85" s="193" t="s">
        <v>458</v>
      </c>
      <c r="C85" s="193"/>
      <c r="D85" s="193"/>
      <c r="E85" s="193"/>
      <c r="F85" s="193"/>
      <c r="G85" s="193"/>
      <c r="H85" s="193"/>
      <c r="I85" s="193"/>
      <c r="J85" s="193"/>
      <c r="K85" s="193"/>
      <c r="L85" s="193"/>
      <c r="M85" s="193"/>
      <c r="N85" s="193"/>
      <c r="O85" s="193"/>
      <c r="P85" s="193"/>
    </row>
    <row r="86" spans="1:22" s="15" customFormat="1" ht="25.05" customHeight="1" x14ac:dyDescent="0.3">
      <c r="A86" s="37">
        <v>2</v>
      </c>
      <c r="B86" s="190" t="s">
        <v>457</v>
      </c>
      <c r="C86" s="190"/>
      <c r="D86" s="190"/>
      <c r="E86" s="190"/>
      <c r="F86" s="190"/>
      <c r="G86" s="190"/>
      <c r="H86" s="190"/>
      <c r="I86" s="190"/>
      <c r="J86" s="190"/>
      <c r="K86" s="190"/>
      <c r="L86" s="190"/>
      <c r="M86" s="190"/>
      <c r="N86" s="190"/>
      <c r="O86" s="190"/>
      <c r="P86" s="190"/>
    </row>
    <row r="87" spans="1:22" ht="27" customHeight="1" x14ac:dyDescent="0.25"/>
    <row r="88" spans="1:22" ht="27" customHeight="1" x14ac:dyDescent="0.25"/>
    <row r="89" spans="1:22" ht="27" customHeight="1" x14ac:dyDescent="0.25"/>
    <row r="90" spans="1:22" ht="27" customHeight="1" x14ac:dyDescent="0.25"/>
    <row r="91" spans="1:22" ht="27" customHeight="1" x14ac:dyDescent="0.25"/>
    <row r="92" spans="1:22" ht="27" customHeight="1" x14ac:dyDescent="0.25"/>
    <row r="93" spans="1:22" ht="27" customHeight="1" x14ac:dyDescent="0.25"/>
    <row r="94" spans="1:22" ht="27" customHeight="1" x14ac:dyDescent="0.25"/>
    <row r="95" spans="1:22" ht="27" customHeight="1" x14ac:dyDescent="0.25"/>
  </sheetData>
  <mergeCells count="227">
    <mergeCell ref="B37:C38"/>
    <mergeCell ref="D37:D38"/>
    <mergeCell ref="E37:E38"/>
    <mergeCell ref="F37:F38"/>
    <mergeCell ref="G37:G38"/>
    <mergeCell ref="H37:H38"/>
    <mergeCell ref="Q37:V38"/>
    <mergeCell ref="B70:E71"/>
    <mergeCell ref="F70:F71"/>
    <mergeCell ref="G70:G71"/>
    <mergeCell ref="H70:H71"/>
    <mergeCell ref="Q68:V69"/>
    <mergeCell ref="Q64:V65"/>
    <mergeCell ref="F66:F67"/>
    <mergeCell ref="G66:G67"/>
    <mergeCell ref="H66:H67"/>
    <mergeCell ref="Q66:V67"/>
    <mergeCell ref="B64:E65"/>
    <mergeCell ref="B66:E67"/>
    <mergeCell ref="Q60:V61"/>
    <mergeCell ref="F62:F63"/>
    <mergeCell ref="G62:G63"/>
    <mergeCell ref="H62:H63"/>
    <mergeCell ref="Q62:V63"/>
    <mergeCell ref="D33:D34"/>
    <mergeCell ref="E33:E34"/>
    <mergeCell ref="F33:F34"/>
    <mergeCell ref="G33:G34"/>
    <mergeCell ref="H33:H34"/>
    <mergeCell ref="Q33:V34"/>
    <mergeCell ref="B35:C36"/>
    <mergeCell ref="D35:D36"/>
    <mergeCell ref="E35:E36"/>
    <mergeCell ref="F35:F36"/>
    <mergeCell ref="G35:G36"/>
    <mergeCell ref="H35:H36"/>
    <mergeCell ref="Q35:V36"/>
    <mergeCell ref="B82:F82"/>
    <mergeCell ref="B44:E45"/>
    <mergeCell ref="B46:E47"/>
    <mergeCell ref="B48:E49"/>
    <mergeCell ref="B50:E51"/>
    <mergeCell ref="B52:E53"/>
    <mergeCell ref="B54:E55"/>
    <mergeCell ref="B56:E57"/>
    <mergeCell ref="B58:E59"/>
    <mergeCell ref="B60:E61"/>
    <mergeCell ref="D78:D79"/>
    <mergeCell ref="E78:E79"/>
    <mergeCell ref="B78:C79"/>
    <mergeCell ref="B80:C81"/>
    <mergeCell ref="D80:E81"/>
    <mergeCell ref="F76:F77"/>
    <mergeCell ref="F78:F79"/>
    <mergeCell ref="B72:E73"/>
    <mergeCell ref="F72:F73"/>
    <mergeCell ref="F74:F75"/>
    <mergeCell ref="B74:E75"/>
    <mergeCell ref="B76:C77"/>
    <mergeCell ref="D76:D77"/>
    <mergeCell ref="E76:E77"/>
    <mergeCell ref="F80:F81"/>
    <mergeCell ref="G80:G81"/>
    <mergeCell ref="H80:H81"/>
    <mergeCell ref="Q80:V81"/>
    <mergeCell ref="B68:E69"/>
    <mergeCell ref="F68:F69"/>
    <mergeCell ref="G68:G69"/>
    <mergeCell ref="H68:H69"/>
    <mergeCell ref="G76:G77"/>
    <mergeCell ref="H76:H77"/>
    <mergeCell ref="Q76:V77"/>
    <mergeCell ref="G78:G79"/>
    <mergeCell ref="H78:H79"/>
    <mergeCell ref="Q78:V79"/>
    <mergeCell ref="G72:G73"/>
    <mergeCell ref="H72:H73"/>
    <mergeCell ref="G74:G75"/>
    <mergeCell ref="H74:H75"/>
    <mergeCell ref="Q74:V75"/>
    <mergeCell ref="B62:E63"/>
    <mergeCell ref="F64:F65"/>
    <mergeCell ref="G64:G65"/>
    <mergeCell ref="H64:H65"/>
    <mergeCell ref="F60:F61"/>
    <mergeCell ref="G60:G61"/>
    <mergeCell ref="H60:H61"/>
    <mergeCell ref="H46:H47"/>
    <mergeCell ref="Q46:V47"/>
    <mergeCell ref="Q56:V57"/>
    <mergeCell ref="F58:F59"/>
    <mergeCell ref="G58:G59"/>
    <mergeCell ref="H58:H59"/>
    <mergeCell ref="Q58:V59"/>
    <mergeCell ref="Q52:V53"/>
    <mergeCell ref="F54:F55"/>
    <mergeCell ref="G54:G55"/>
    <mergeCell ref="H54:H55"/>
    <mergeCell ref="Q54:V55"/>
    <mergeCell ref="F56:F57"/>
    <mergeCell ref="G56:G57"/>
    <mergeCell ref="H56:H57"/>
    <mergeCell ref="F52:F53"/>
    <mergeCell ref="G52:G53"/>
    <mergeCell ref="H52:H53"/>
    <mergeCell ref="B31:C32"/>
    <mergeCell ref="E31:E32"/>
    <mergeCell ref="F31:F32"/>
    <mergeCell ref="G31:G32"/>
    <mergeCell ref="H31:H32"/>
    <mergeCell ref="Q31:V32"/>
    <mergeCell ref="D31:D32"/>
    <mergeCell ref="Q43:V43"/>
    <mergeCell ref="H39:H40"/>
    <mergeCell ref="Q39:V40"/>
    <mergeCell ref="D39:D40"/>
    <mergeCell ref="Q48:V49"/>
    <mergeCell ref="H44:H45"/>
    <mergeCell ref="Q44:V45"/>
    <mergeCell ref="F46:F47"/>
    <mergeCell ref="G46:G47"/>
    <mergeCell ref="F44:F45"/>
    <mergeCell ref="G44:G45"/>
    <mergeCell ref="F48:F49"/>
    <mergeCell ref="G48:G49"/>
    <mergeCell ref="H48:H49"/>
    <mergeCell ref="Q50:V51"/>
    <mergeCell ref="B33:C34"/>
    <mergeCell ref="B29:C30"/>
    <mergeCell ref="E29:E30"/>
    <mergeCell ref="F29:F30"/>
    <mergeCell ref="G29:G30"/>
    <mergeCell ref="H29:H30"/>
    <mergeCell ref="Q29:V30"/>
    <mergeCell ref="D29:D30"/>
    <mergeCell ref="B27:C28"/>
    <mergeCell ref="E27:E28"/>
    <mergeCell ref="F27:F28"/>
    <mergeCell ref="G27:G28"/>
    <mergeCell ref="H27:H28"/>
    <mergeCell ref="Q27:V28"/>
    <mergeCell ref="D27:D28"/>
    <mergeCell ref="B25:C26"/>
    <mergeCell ref="E25:E26"/>
    <mergeCell ref="F25:F26"/>
    <mergeCell ref="G25:G26"/>
    <mergeCell ref="H25:H26"/>
    <mergeCell ref="Q25:V26"/>
    <mergeCell ref="D25:D26"/>
    <mergeCell ref="B23:C24"/>
    <mergeCell ref="E23:E24"/>
    <mergeCell ref="F23:F24"/>
    <mergeCell ref="G23:G24"/>
    <mergeCell ref="H23:H24"/>
    <mergeCell ref="Q23:V24"/>
    <mergeCell ref="D23:D24"/>
    <mergeCell ref="B21:C22"/>
    <mergeCell ref="E21:E22"/>
    <mergeCell ref="F21:F22"/>
    <mergeCell ref="G21:G22"/>
    <mergeCell ref="H21:H22"/>
    <mergeCell ref="Q21:V22"/>
    <mergeCell ref="D21:D22"/>
    <mergeCell ref="Q19:V20"/>
    <mergeCell ref="D19:D20"/>
    <mergeCell ref="B17:C18"/>
    <mergeCell ref="E17:E18"/>
    <mergeCell ref="F17:F18"/>
    <mergeCell ref="G17:G18"/>
    <mergeCell ref="H17:H18"/>
    <mergeCell ref="Q17:V18"/>
    <mergeCell ref="D17:D18"/>
    <mergeCell ref="B2:M2"/>
    <mergeCell ref="B3:M3"/>
    <mergeCell ref="B4:M4"/>
    <mergeCell ref="B6:C6"/>
    <mergeCell ref="Q15:V16"/>
    <mergeCell ref="D15:D16"/>
    <mergeCell ref="B13:C14"/>
    <mergeCell ref="E13:E14"/>
    <mergeCell ref="F13:F14"/>
    <mergeCell ref="G13:G14"/>
    <mergeCell ref="H13:H14"/>
    <mergeCell ref="Q13:V14"/>
    <mergeCell ref="D13:D14"/>
    <mergeCell ref="Q6:V6"/>
    <mergeCell ref="B7:C8"/>
    <mergeCell ref="E7:E8"/>
    <mergeCell ref="F7:F8"/>
    <mergeCell ref="B85:P85"/>
    <mergeCell ref="B86:P86"/>
    <mergeCell ref="B15:C16"/>
    <mergeCell ref="E15:E16"/>
    <mergeCell ref="F15:F16"/>
    <mergeCell ref="G15:G16"/>
    <mergeCell ref="H15:H16"/>
    <mergeCell ref="B11:C12"/>
    <mergeCell ref="E11:E12"/>
    <mergeCell ref="F11:F12"/>
    <mergeCell ref="B41:F41"/>
    <mergeCell ref="B43:E43"/>
    <mergeCell ref="F50:F51"/>
    <mergeCell ref="G50:G51"/>
    <mergeCell ref="H50:H51"/>
    <mergeCell ref="B19:C20"/>
    <mergeCell ref="E19:E20"/>
    <mergeCell ref="F19:F20"/>
    <mergeCell ref="G19:G20"/>
    <mergeCell ref="H19:H20"/>
    <mergeCell ref="B39:C40"/>
    <mergeCell ref="E39:E40"/>
    <mergeCell ref="F39:F40"/>
    <mergeCell ref="G39:G40"/>
    <mergeCell ref="G7:G8"/>
    <mergeCell ref="G11:G12"/>
    <mergeCell ref="H11:H12"/>
    <mergeCell ref="Q11:V12"/>
    <mergeCell ref="D11:D12"/>
    <mergeCell ref="Q7:V8"/>
    <mergeCell ref="B9:C10"/>
    <mergeCell ref="E9:E10"/>
    <mergeCell ref="F9:F10"/>
    <mergeCell ref="G9:G10"/>
    <mergeCell ref="Q9:V10"/>
    <mergeCell ref="D7:D8"/>
    <mergeCell ref="D9:D10"/>
    <mergeCell ref="H7:H10"/>
  </mergeCells>
  <hyperlinks>
    <hyperlink ref="B86:E86" r:id="rId1" display="For additional backup note suggestions, see section F: Financial impacts in &quot;Guidance on Metrics, Targets, and Transition Plans&quot; TCFD, October 2021." xr:uid="{00792659-5E73-4DAB-A3C2-7CB07EC1F8BC}"/>
    <hyperlink ref="B85:E85" r:id="rId2" display="Appendix 1: Climate-Related Risks, Opportunities and Financial Impacts in &quot;Implementing the Recommendations of the Task Force on Climate-related Financial Disclosures,&quot; Updates to the 2017 Annex, TCFD, October 2021." xr:uid="{13757ECD-15C6-4F8A-B069-D4AF0572D80B}"/>
  </hyperlinks>
  <pageMargins left="0.25" right="0.25" top="0.75" bottom="0.75" header="0.3" footer="0.3"/>
  <pageSetup scale="82" fitToHeight="0" orientation="landscape" r:id="rId3"/>
  <drawing r:id="rId4"/>
  <legacyDrawing r:id="rId5"/>
  <picture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BCDA2-F5D7-48A8-9CB1-1426124E775B}">
  <sheetPr>
    <tabColor theme="7" tint="-0.499984740745262"/>
    <pageSetUpPr autoPageBreaks="0" fitToPage="1"/>
  </sheetPr>
  <dimension ref="A1:P49"/>
  <sheetViews>
    <sheetView showGridLines="0" zoomScale="70" zoomScaleNormal="70" workbookViewId="0">
      <selection activeCell="B2" sqref="B2:L2"/>
    </sheetView>
  </sheetViews>
  <sheetFormatPr defaultColWidth="9.21875" defaultRowHeight="13.8" x14ac:dyDescent="0.25"/>
  <cols>
    <col min="1" max="1" width="5.6640625" style="5" customWidth="1"/>
    <col min="2" max="2" width="36.5546875" style="5" customWidth="1"/>
    <col min="3" max="3" width="29.109375" style="5" customWidth="1"/>
    <col min="4" max="4" width="20.33203125" style="5" customWidth="1"/>
    <col min="5" max="12" width="20.6640625" style="5" customWidth="1"/>
    <col min="13" max="18" width="15" style="5" customWidth="1"/>
    <col min="19" max="16384" width="9.21875" style="5"/>
  </cols>
  <sheetData>
    <row r="1" spans="2:16" ht="12.45" customHeight="1" x14ac:dyDescent="0.25"/>
    <row r="2" spans="2:16" ht="45" customHeight="1" x14ac:dyDescent="0.25">
      <c r="B2" s="305" t="s">
        <v>449</v>
      </c>
      <c r="C2" s="306"/>
      <c r="D2" s="306"/>
      <c r="E2" s="306"/>
      <c r="F2" s="306"/>
      <c r="G2" s="306"/>
      <c r="H2" s="306"/>
      <c r="I2" s="306"/>
      <c r="J2" s="306"/>
      <c r="K2" s="306"/>
      <c r="L2" s="307"/>
    </row>
    <row r="3" spans="2:16" s="14" customFormat="1" ht="63" customHeight="1" x14ac:dyDescent="0.3">
      <c r="B3" s="308" t="s">
        <v>563</v>
      </c>
      <c r="C3" s="309"/>
      <c r="D3" s="309"/>
      <c r="E3" s="309"/>
      <c r="F3" s="309"/>
      <c r="G3" s="309"/>
      <c r="H3" s="309"/>
      <c r="I3" s="309"/>
      <c r="J3" s="309"/>
      <c r="K3" s="309"/>
      <c r="L3" s="310"/>
    </row>
    <row r="4" spans="2:16" s="1" customFormat="1" ht="40.049999999999997" customHeight="1" x14ac:dyDescent="0.25">
      <c r="B4" s="393" t="s">
        <v>564</v>
      </c>
      <c r="C4" s="394"/>
      <c r="D4" s="394"/>
      <c r="E4" s="394"/>
      <c r="F4" s="394"/>
      <c r="G4" s="394"/>
      <c r="H4" s="394"/>
      <c r="I4" s="394"/>
      <c r="J4" s="394"/>
      <c r="K4" s="394"/>
      <c r="L4" s="428"/>
    </row>
    <row r="5" spans="2:16" ht="10.050000000000001" customHeight="1" x14ac:dyDescent="0.25"/>
    <row r="6" spans="2:16" ht="10.050000000000001" customHeight="1" x14ac:dyDescent="0.25"/>
    <row r="7" spans="2:16" s="19" customFormat="1" ht="40.049999999999997" customHeight="1" x14ac:dyDescent="0.3">
      <c r="B7" s="429" t="s">
        <v>561</v>
      </c>
      <c r="C7" s="417"/>
      <c r="D7" s="417"/>
      <c r="E7" s="417"/>
      <c r="F7" s="417"/>
      <c r="G7" s="417"/>
      <c r="H7" s="417"/>
      <c r="I7" s="417"/>
      <c r="J7" s="417"/>
      <c r="K7" s="417"/>
      <c r="L7" s="418"/>
    </row>
    <row r="8" spans="2:16" s="1" customFormat="1" ht="40.049999999999997" customHeight="1" x14ac:dyDescent="0.25">
      <c r="B8" s="294" t="s">
        <v>562</v>
      </c>
      <c r="C8" s="295"/>
      <c r="D8" s="295"/>
      <c r="E8" s="295"/>
      <c r="F8" s="295"/>
      <c r="G8" s="295"/>
      <c r="H8" s="295"/>
      <c r="I8" s="295"/>
      <c r="J8" s="295"/>
      <c r="K8" s="295"/>
      <c r="L8" s="422"/>
      <c r="P8" s="2"/>
    </row>
    <row r="9" spans="2:16" ht="40.049999999999997" customHeight="1" x14ac:dyDescent="0.25">
      <c r="B9" s="404" t="s">
        <v>608</v>
      </c>
      <c r="C9" s="405"/>
      <c r="D9" s="96" t="s">
        <v>331</v>
      </c>
      <c r="E9" s="96" t="s">
        <v>6</v>
      </c>
      <c r="F9" s="96" t="s">
        <v>7</v>
      </c>
      <c r="G9" s="96" t="s">
        <v>8</v>
      </c>
      <c r="H9" s="96" t="s">
        <v>9</v>
      </c>
      <c r="I9" s="96" t="s">
        <v>10</v>
      </c>
      <c r="J9" s="96" t="s">
        <v>314</v>
      </c>
      <c r="K9" s="96" t="s">
        <v>315</v>
      </c>
      <c r="L9" s="96" t="s">
        <v>316</v>
      </c>
    </row>
    <row r="10" spans="2:16" ht="30" customHeight="1" x14ac:dyDescent="0.25">
      <c r="B10" s="410" t="s">
        <v>558</v>
      </c>
      <c r="C10" s="411"/>
      <c r="D10" s="142">
        <f>-'Revenue Impacts'!F21</f>
        <v>-2117500</v>
      </c>
      <c r="E10" s="164">
        <f>-'Revenue Impacts'!H21</f>
        <v>-105875.00000000001</v>
      </c>
      <c r="F10" s="27">
        <f>-'Revenue Impacts'!I21</f>
        <v>-211750.00000000003</v>
      </c>
      <c r="G10" s="27">
        <f>-'Revenue Impacts'!J21</f>
        <v>-635250.00000000012</v>
      </c>
      <c r="H10" s="27">
        <f>-'Revenue Impacts'!K21</f>
        <v>-1058750</v>
      </c>
      <c r="I10" s="27">
        <f>-'Revenue Impacts'!L21</f>
        <v>-1694000.0000000002</v>
      </c>
      <c r="J10" s="27">
        <f>-'Revenue Impacts'!M21</f>
        <v>-2117500</v>
      </c>
      <c r="K10" s="27">
        <f>-'Revenue Impacts'!N21</f>
        <v>-2117500</v>
      </c>
      <c r="L10" s="28">
        <f>-'Revenue Impacts'!O21</f>
        <v>-2117500</v>
      </c>
    </row>
    <row r="11" spans="2:16" ht="30" customHeight="1" x14ac:dyDescent="0.25">
      <c r="B11" s="430" t="s">
        <v>559</v>
      </c>
      <c r="C11" s="431"/>
      <c r="D11" s="142">
        <f>-'Expense Impacts'!G41</f>
        <v>-14813900</v>
      </c>
      <c r="E11" s="17">
        <f>-'Expense Impacts'!I41</f>
        <v>-740695</v>
      </c>
      <c r="F11" s="17">
        <f>-'Expense Impacts'!J41</f>
        <v>-1481390</v>
      </c>
      <c r="G11" s="17">
        <f>-'Expense Impacts'!K41</f>
        <v>-4444170</v>
      </c>
      <c r="H11" s="17">
        <f>-'Expense Impacts'!L41</f>
        <v>-7406950</v>
      </c>
      <c r="I11" s="17">
        <f>-'Expense Impacts'!M41</f>
        <v>-11851120</v>
      </c>
      <c r="J11" s="17">
        <f>-'Expense Impacts'!N41</f>
        <v>-14813900</v>
      </c>
      <c r="K11" s="17">
        <f>-'Expense Impacts'!O41</f>
        <v>-14813900</v>
      </c>
      <c r="L11" s="18">
        <f>-'Expense Impacts'!P41</f>
        <v>-14813900</v>
      </c>
    </row>
    <row r="12" spans="2:16" ht="40.049999999999997" customHeight="1" x14ac:dyDescent="0.25">
      <c r="B12" s="406" t="s">
        <v>608</v>
      </c>
      <c r="C12" s="407"/>
      <c r="D12" s="24">
        <f>SUM(D10:D11)</f>
        <v>-16931400</v>
      </c>
      <c r="E12" s="25">
        <f t="shared" ref="E12:L12" si="0">E10+E11</f>
        <v>-846570</v>
      </c>
      <c r="F12" s="25">
        <f t="shared" si="0"/>
        <v>-1693140</v>
      </c>
      <c r="G12" s="25">
        <f t="shared" si="0"/>
        <v>-5079420</v>
      </c>
      <c r="H12" s="25">
        <f t="shared" si="0"/>
        <v>-8465700</v>
      </c>
      <c r="I12" s="26">
        <f t="shared" si="0"/>
        <v>-13545120</v>
      </c>
      <c r="J12" s="26">
        <f t="shared" si="0"/>
        <v>-16931400</v>
      </c>
      <c r="K12" s="26">
        <f t="shared" si="0"/>
        <v>-16931400</v>
      </c>
      <c r="L12" s="26">
        <f t="shared" si="0"/>
        <v>-16931400</v>
      </c>
    </row>
    <row r="14" spans="2:16" s="19" customFormat="1" ht="40.049999999999997" customHeight="1" x14ac:dyDescent="0.3">
      <c r="B14" s="429" t="s">
        <v>609</v>
      </c>
      <c r="C14" s="417"/>
      <c r="D14" s="417"/>
      <c r="E14" s="417"/>
      <c r="F14" s="417"/>
      <c r="G14" s="417"/>
      <c r="H14" s="417"/>
      <c r="I14" s="417"/>
      <c r="J14" s="417"/>
      <c r="K14" s="417"/>
      <c r="L14" s="418"/>
    </row>
    <row r="15" spans="2:16" s="1" customFormat="1" ht="55.5" customHeight="1" x14ac:dyDescent="0.25">
      <c r="B15" s="294" t="s">
        <v>632</v>
      </c>
      <c r="C15" s="295"/>
      <c r="D15" s="295"/>
      <c r="E15" s="295"/>
      <c r="F15" s="295"/>
      <c r="G15" s="295"/>
      <c r="H15" s="295"/>
      <c r="I15" s="295"/>
      <c r="J15" s="295"/>
      <c r="K15" s="295"/>
      <c r="L15" s="422"/>
      <c r="P15" s="2"/>
    </row>
    <row r="16" spans="2:16" ht="41.1" customHeight="1" x14ac:dyDescent="0.25">
      <c r="B16" s="404" t="s">
        <v>607</v>
      </c>
      <c r="C16" s="405"/>
      <c r="D16" s="96" t="s">
        <v>331</v>
      </c>
      <c r="E16" s="96" t="s">
        <v>6</v>
      </c>
      <c r="F16" s="96" t="s">
        <v>7</v>
      </c>
      <c r="G16" s="96" t="s">
        <v>8</v>
      </c>
      <c r="H16" s="96" t="s">
        <v>9</v>
      </c>
      <c r="I16" s="96" t="s">
        <v>10</v>
      </c>
      <c r="J16" s="96" t="s">
        <v>314</v>
      </c>
      <c r="K16" s="96" t="s">
        <v>315</v>
      </c>
      <c r="L16" s="96" t="s">
        <v>316</v>
      </c>
    </row>
    <row r="17" spans="2:16" ht="30" customHeight="1" x14ac:dyDescent="0.25">
      <c r="B17" s="408" t="s">
        <v>560</v>
      </c>
      <c r="C17" s="409"/>
      <c r="D17" s="143">
        <f>'Revenue Impacts'!$F$42</f>
        <v>5950000.0000000009</v>
      </c>
      <c r="E17" s="17">
        <f>'Revenue Impacts'!$H$42</f>
        <v>297500</v>
      </c>
      <c r="F17" s="17">
        <f>'Revenue Impacts'!$I$42</f>
        <v>595000</v>
      </c>
      <c r="G17" s="17">
        <f>'Revenue Impacts'!$J$42</f>
        <v>1785000.0000000002</v>
      </c>
      <c r="H17" s="17">
        <f>'Revenue Impacts'!$K$42</f>
        <v>2975000.0000000005</v>
      </c>
      <c r="I17" s="17">
        <f>'Revenue Impacts'!$L$42</f>
        <v>4760000</v>
      </c>
      <c r="J17" s="17">
        <f>'Revenue Impacts'!$M$42</f>
        <v>5950000.0000000009</v>
      </c>
      <c r="K17" s="17">
        <f>'Revenue Impacts'!$N$42</f>
        <v>5950000.0000000009</v>
      </c>
      <c r="L17" s="18">
        <f>'Revenue Impacts'!$O$42</f>
        <v>5950000.0000000009</v>
      </c>
    </row>
    <row r="18" spans="2:16" ht="30" customHeight="1" x14ac:dyDescent="0.25">
      <c r="B18" s="412" t="s">
        <v>356</v>
      </c>
      <c r="C18" s="413"/>
      <c r="D18" s="142">
        <f>'Expense Impacts'!$G$82</f>
        <v>14757000</v>
      </c>
      <c r="E18" s="17">
        <f>'Expense Impacts'!$I$82</f>
        <v>737850.00000000012</v>
      </c>
      <c r="F18" s="17">
        <f>'Expense Impacts'!$J$82</f>
        <v>1475700.0000000002</v>
      </c>
      <c r="G18" s="17">
        <f>'Expense Impacts'!$K$82</f>
        <v>4427100</v>
      </c>
      <c r="H18" s="17">
        <f>'Expense Impacts'!$L$82</f>
        <v>7378500</v>
      </c>
      <c r="I18" s="17">
        <f>'Expense Impacts'!$M$82</f>
        <v>11805600.000000002</v>
      </c>
      <c r="J18" s="17">
        <f>'Expense Impacts'!$N$82</f>
        <v>14757000</v>
      </c>
      <c r="K18" s="17">
        <f>'Expense Impacts'!$O$82</f>
        <v>14757000</v>
      </c>
      <c r="L18" s="18">
        <f>'Expense Impacts'!$P$82</f>
        <v>14757000</v>
      </c>
    </row>
    <row r="19" spans="2:16" ht="49.95" customHeight="1" x14ac:dyDescent="0.25">
      <c r="B19" s="406" t="s">
        <v>633</v>
      </c>
      <c r="C19" s="407"/>
      <c r="D19" s="24">
        <f>SUM(D17:D18)</f>
        <v>20707000</v>
      </c>
      <c r="E19" s="25">
        <f t="shared" ref="E19:L19" si="1">E17+E18</f>
        <v>1035350.0000000001</v>
      </c>
      <c r="F19" s="25">
        <f t="shared" si="1"/>
        <v>2070700.0000000002</v>
      </c>
      <c r="G19" s="25">
        <f t="shared" si="1"/>
        <v>6212100</v>
      </c>
      <c r="H19" s="25">
        <f t="shared" si="1"/>
        <v>10353500</v>
      </c>
      <c r="I19" s="26">
        <f t="shared" si="1"/>
        <v>16565600.000000002</v>
      </c>
      <c r="J19" s="26">
        <f t="shared" si="1"/>
        <v>20707000</v>
      </c>
      <c r="K19" s="26">
        <f t="shared" si="1"/>
        <v>20707000</v>
      </c>
      <c r="L19" s="26">
        <f t="shared" si="1"/>
        <v>20707000</v>
      </c>
    </row>
    <row r="20" spans="2:16" ht="30" customHeight="1" x14ac:dyDescent="0.25">
      <c r="B20" s="410" t="s">
        <v>637</v>
      </c>
      <c r="C20" s="411"/>
      <c r="D20" s="142">
        <f>'Revenue Impacts'!$F$21</f>
        <v>2117500</v>
      </c>
      <c r="E20" s="17">
        <f>'Revenue Impacts'!$H$21</f>
        <v>105875.00000000001</v>
      </c>
      <c r="F20" s="17">
        <f>'Revenue Impacts'!$I$21</f>
        <v>211750.00000000003</v>
      </c>
      <c r="G20" s="17">
        <f>'Revenue Impacts'!$J$21</f>
        <v>635250.00000000012</v>
      </c>
      <c r="H20" s="17">
        <f>'Revenue Impacts'!$K$21</f>
        <v>1058750</v>
      </c>
      <c r="I20" s="17">
        <f>'Revenue Impacts'!$L$21</f>
        <v>1694000.0000000002</v>
      </c>
      <c r="J20" s="17">
        <f>'Revenue Impacts'!$M$21</f>
        <v>2117500</v>
      </c>
      <c r="K20" s="17">
        <f>'Revenue Impacts'!$N$21</f>
        <v>2117500</v>
      </c>
      <c r="L20" s="18">
        <f>'Revenue Impacts'!$O$21</f>
        <v>2117500</v>
      </c>
    </row>
    <row r="21" spans="2:16" ht="30" customHeight="1" x14ac:dyDescent="0.25">
      <c r="B21" s="414" t="s">
        <v>638</v>
      </c>
      <c r="C21" s="415"/>
      <c r="D21" s="142">
        <f>'Expense Impacts'!$G$41</f>
        <v>14813900</v>
      </c>
      <c r="E21" s="17">
        <f>'Expense Impacts'!$I$41</f>
        <v>740695</v>
      </c>
      <c r="F21" s="17">
        <f>'Expense Impacts'!$J$41</f>
        <v>1481390</v>
      </c>
      <c r="G21" s="17">
        <f>'Expense Impacts'!$K$41</f>
        <v>4444170</v>
      </c>
      <c r="H21" s="17">
        <f>'Expense Impacts'!$L$41</f>
        <v>7406950</v>
      </c>
      <c r="I21" s="17">
        <f>'Expense Impacts'!$M$41</f>
        <v>11851120</v>
      </c>
      <c r="J21" s="17">
        <f>'Expense Impacts'!$N$41</f>
        <v>14813900</v>
      </c>
      <c r="K21" s="17">
        <f>'Expense Impacts'!$O$41</f>
        <v>14813900</v>
      </c>
      <c r="L21" s="18">
        <f>'Expense Impacts'!$P$41</f>
        <v>14813900</v>
      </c>
    </row>
    <row r="22" spans="2:16" ht="49.95" customHeight="1" x14ac:dyDescent="0.25">
      <c r="B22" s="406" t="s">
        <v>634</v>
      </c>
      <c r="C22" s="407"/>
      <c r="D22" s="24">
        <f>SUM(D19:D21)</f>
        <v>37638400</v>
      </c>
      <c r="E22" s="25">
        <f t="shared" ref="E22:L22" si="2">SUM(E19:E21)</f>
        <v>1881920.0000000002</v>
      </c>
      <c r="F22" s="25">
        <f t="shared" si="2"/>
        <v>3763840.0000000005</v>
      </c>
      <c r="G22" s="25">
        <f t="shared" si="2"/>
        <v>11291520</v>
      </c>
      <c r="H22" s="25">
        <f t="shared" si="2"/>
        <v>18819200</v>
      </c>
      <c r="I22" s="26">
        <f t="shared" si="2"/>
        <v>30110720.000000004</v>
      </c>
      <c r="J22" s="26">
        <f t="shared" si="2"/>
        <v>37638400</v>
      </c>
      <c r="K22" s="26">
        <f t="shared" si="2"/>
        <v>37638400</v>
      </c>
      <c r="L22" s="26">
        <f t="shared" si="2"/>
        <v>37638400</v>
      </c>
    </row>
    <row r="23" spans="2:16" ht="28.5" customHeight="1" x14ac:dyDescent="0.25"/>
    <row r="24" spans="2:16" ht="91.05" customHeight="1" x14ac:dyDescent="0.25"/>
    <row r="25" spans="2:16" ht="91.05" customHeight="1" x14ac:dyDescent="0.25"/>
    <row r="26" spans="2:16" ht="91.05" customHeight="1" x14ac:dyDescent="0.25"/>
    <row r="27" spans="2:16" s="19" customFormat="1" ht="40.049999999999997" customHeight="1" x14ac:dyDescent="0.3">
      <c r="B27" s="416" t="s">
        <v>610</v>
      </c>
      <c r="C27" s="417"/>
      <c r="D27" s="417"/>
      <c r="E27" s="417"/>
      <c r="F27" s="417"/>
      <c r="G27" s="417"/>
      <c r="H27" s="417"/>
      <c r="I27" s="417"/>
      <c r="J27" s="417"/>
      <c r="K27" s="417"/>
      <c r="L27" s="418"/>
    </row>
    <row r="28" spans="2:16" s="1" customFormat="1" ht="55.5" customHeight="1" x14ac:dyDescent="0.25">
      <c r="B28" s="294" t="s">
        <v>636</v>
      </c>
      <c r="C28" s="295"/>
      <c r="D28" s="295"/>
      <c r="E28" s="295"/>
      <c r="F28" s="295"/>
      <c r="G28" s="295"/>
      <c r="H28" s="295"/>
      <c r="I28" s="295"/>
      <c r="J28" s="295"/>
      <c r="K28" s="295"/>
      <c r="L28" s="422"/>
      <c r="P28" s="2"/>
    </row>
    <row r="29" spans="2:16" ht="41.1" customHeight="1" x14ac:dyDescent="0.25">
      <c r="B29" s="423" t="s">
        <v>635</v>
      </c>
      <c r="C29" s="424"/>
      <c r="D29" s="96" t="s">
        <v>331</v>
      </c>
      <c r="E29" s="96" t="s">
        <v>6</v>
      </c>
      <c r="F29" s="96" t="s">
        <v>7</v>
      </c>
      <c r="G29" s="96" t="s">
        <v>8</v>
      </c>
      <c r="H29" s="96" t="s">
        <v>9</v>
      </c>
      <c r="I29" s="96" t="s">
        <v>10</v>
      </c>
      <c r="J29" s="96" t="s">
        <v>314</v>
      </c>
      <c r="K29" s="96" t="s">
        <v>315</v>
      </c>
      <c r="L29" s="96" t="s">
        <v>316</v>
      </c>
    </row>
    <row r="30" spans="2:16" ht="30" customHeight="1" x14ac:dyDescent="0.25">
      <c r="B30" s="278" t="s">
        <v>0</v>
      </c>
      <c r="C30" s="280"/>
      <c r="D30" s="169">
        <f t="shared" ref="D30:L30" si="3">D19</f>
        <v>20707000</v>
      </c>
      <c r="E30" s="170">
        <f t="shared" si="3"/>
        <v>1035350.0000000001</v>
      </c>
      <c r="F30" s="170">
        <f t="shared" si="3"/>
        <v>2070700.0000000002</v>
      </c>
      <c r="G30" s="170">
        <f t="shared" si="3"/>
        <v>6212100</v>
      </c>
      <c r="H30" s="170">
        <f t="shared" si="3"/>
        <v>10353500</v>
      </c>
      <c r="I30" s="170">
        <f t="shared" si="3"/>
        <v>16565600.000000002</v>
      </c>
      <c r="J30" s="170">
        <f t="shared" si="3"/>
        <v>20707000</v>
      </c>
      <c r="K30" s="170">
        <f t="shared" si="3"/>
        <v>20707000</v>
      </c>
      <c r="L30" s="171">
        <f t="shared" si="3"/>
        <v>20707000</v>
      </c>
    </row>
    <row r="31" spans="2:16" ht="40.049999999999997" customHeight="1" x14ac:dyDescent="0.25">
      <c r="B31" s="172" t="s">
        <v>369</v>
      </c>
      <c r="C31" s="173">
        <f>IFERROR(IRR(D31:L31),0)</f>
        <v>0.46848117260519695</v>
      </c>
      <c r="D31" s="174">
        <f>-'Project 50x30'!E103</f>
        <v>-12707982.36952916</v>
      </c>
      <c r="E31" s="17">
        <f>E30</f>
        <v>1035350.0000000001</v>
      </c>
      <c r="F31" s="17">
        <f t="shared" ref="F31:L31" si="4">F30</f>
        <v>2070700.0000000002</v>
      </c>
      <c r="G31" s="17">
        <f t="shared" si="4"/>
        <v>6212100</v>
      </c>
      <c r="H31" s="17">
        <f t="shared" si="4"/>
        <v>10353500</v>
      </c>
      <c r="I31" s="17">
        <f t="shared" si="4"/>
        <v>16565600.000000002</v>
      </c>
      <c r="J31" s="17">
        <f t="shared" si="4"/>
        <v>20707000</v>
      </c>
      <c r="K31" s="17">
        <f t="shared" si="4"/>
        <v>20707000</v>
      </c>
      <c r="L31" s="18">
        <f t="shared" si="4"/>
        <v>20707000</v>
      </c>
    </row>
    <row r="32" spans="2:16" ht="40.049999999999997" customHeight="1" x14ac:dyDescent="0.25">
      <c r="B32" s="51" t="s">
        <v>305</v>
      </c>
      <c r="C32" s="20">
        <f>IFERROR(COUNTIF(E32:L32,"&lt;0")+ABS(INDEX(E32:L32,1,COUNTIF(E32:L32,"&lt;0")))/INDEX(E31:L31,1,COUNTIF(E32:L32,"&lt;0")+1),IFERROR(-D31/E31,0))</f>
        <v>3.327409317576584</v>
      </c>
      <c r="D32" s="21" t="s">
        <v>1</v>
      </c>
      <c r="E32" s="17">
        <f>D31+E31</f>
        <v>-11672632.36952916</v>
      </c>
      <c r="F32" s="17">
        <f t="shared" ref="F32" si="5">IFERROR(E32+F31,0)</f>
        <v>-9601932.3695291597</v>
      </c>
      <c r="G32" s="17">
        <f t="shared" ref="G32" si="6">IFERROR(F32+G31,0)</f>
        <v>-3389832.3695291597</v>
      </c>
      <c r="H32" s="17">
        <f t="shared" ref="H32" si="7">IFERROR(G32+H31,0)</f>
        <v>6963667.6304708403</v>
      </c>
      <c r="I32" s="17">
        <f t="shared" ref="I32" si="8">IFERROR(H32+I31,0)</f>
        <v>23529267.630470842</v>
      </c>
      <c r="J32" s="17">
        <f t="shared" ref="J32" si="9">IFERROR(I32+J31,0)</f>
        <v>44236267.630470842</v>
      </c>
      <c r="K32" s="17">
        <f t="shared" ref="K32" si="10">IFERROR(J32+K31,0)</f>
        <v>64943267.630470842</v>
      </c>
      <c r="L32" s="18">
        <f t="shared" ref="L32" si="11">IFERROR(K32+L31,0)</f>
        <v>85650267.630470842</v>
      </c>
    </row>
    <row r="33" spans="1:16" ht="40.049999999999997" customHeight="1" x14ac:dyDescent="0.25">
      <c r="B33" s="140" t="s">
        <v>303</v>
      </c>
      <c r="C33" s="22">
        <f>NPV('Project 50x30'!F103,D31:L31)</f>
        <v>39948926.47013557</v>
      </c>
      <c r="D33" s="419"/>
      <c r="E33" s="420"/>
      <c r="F33" s="420"/>
      <c r="G33" s="420"/>
      <c r="H33" s="420"/>
      <c r="I33" s="420"/>
      <c r="J33" s="420"/>
      <c r="K33" s="420"/>
      <c r="L33" s="421"/>
    </row>
    <row r="34" spans="1:16" ht="13.95" customHeight="1" x14ac:dyDescent="0.25">
      <c r="B34" s="425"/>
      <c r="C34" s="426"/>
      <c r="D34" s="426"/>
      <c r="E34" s="426"/>
      <c r="F34" s="426"/>
      <c r="G34" s="426"/>
      <c r="H34" s="426"/>
      <c r="I34" s="426"/>
      <c r="J34" s="426"/>
      <c r="K34" s="426"/>
      <c r="L34" s="427"/>
    </row>
    <row r="35" spans="1:16" ht="41.1" customHeight="1" x14ac:dyDescent="0.25">
      <c r="B35" s="423" t="s">
        <v>639</v>
      </c>
      <c r="C35" s="424"/>
      <c r="D35" s="96" t="s">
        <v>331</v>
      </c>
      <c r="E35" s="96" t="s">
        <v>6</v>
      </c>
      <c r="F35" s="96" t="s">
        <v>7</v>
      </c>
      <c r="G35" s="96" t="s">
        <v>8</v>
      </c>
      <c r="H35" s="96" t="s">
        <v>9</v>
      </c>
      <c r="I35" s="96" t="s">
        <v>10</v>
      </c>
      <c r="J35" s="96" t="s">
        <v>314</v>
      </c>
      <c r="K35" s="96" t="s">
        <v>315</v>
      </c>
      <c r="L35" s="96" t="s">
        <v>316</v>
      </c>
    </row>
    <row r="36" spans="1:16" ht="30" customHeight="1" x14ac:dyDescent="0.25">
      <c r="B36" s="278" t="s">
        <v>0</v>
      </c>
      <c r="C36" s="280"/>
      <c r="D36" s="169">
        <f>D22</f>
        <v>37638400</v>
      </c>
      <c r="E36" s="170">
        <f t="shared" ref="E36:L36" si="12">E22</f>
        <v>1881920.0000000002</v>
      </c>
      <c r="F36" s="170">
        <f t="shared" si="12"/>
        <v>3763840.0000000005</v>
      </c>
      <c r="G36" s="170">
        <f t="shared" si="12"/>
        <v>11291520</v>
      </c>
      <c r="H36" s="170">
        <f t="shared" si="12"/>
        <v>18819200</v>
      </c>
      <c r="I36" s="170">
        <f t="shared" si="12"/>
        <v>30110720.000000004</v>
      </c>
      <c r="J36" s="170">
        <f t="shared" si="12"/>
        <v>37638400</v>
      </c>
      <c r="K36" s="170">
        <f t="shared" si="12"/>
        <v>37638400</v>
      </c>
      <c r="L36" s="171">
        <f t="shared" si="12"/>
        <v>37638400</v>
      </c>
    </row>
    <row r="37" spans="1:16" ht="40.049999999999997" customHeight="1" x14ac:dyDescent="0.25">
      <c r="B37" s="172" t="s">
        <v>369</v>
      </c>
      <c r="C37" s="173">
        <f>IFERROR(IRR(D37:L37),0)</f>
        <v>0.6801017698509455</v>
      </c>
      <c r="D37" s="174">
        <f>-'Project 50x30'!E103</f>
        <v>-12707982.36952916</v>
      </c>
      <c r="E37" s="17">
        <f>E36</f>
        <v>1881920.0000000002</v>
      </c>
      <c r="F37" s="17">
        <f t="shared" ref="F37:L37" si="13">F36</f>
        <v>3763840.0000000005</v>
      </c>
      <c r="G37" s="17">
        <f t="shared" si="13"/>
        <v>11291520</v>
      </c>
      <c r="H37" s="17">
        <f t="shared" si="13"/>
        <v>18819200</v>
      </c>
      <c r="I37" s="17">
        <f t="shared" si="13"/>
        <v>30110720.000000004</v>
      </c>
      <c r="J37" s="17">
        <f t="shared" si="13"/>
        <v>37638400</v>
      </c>
      <c r="K37" s="17">
        <f t="shared" si="13"/>
        <v>37638400</v>
      </c>
      <c r="L37" s="18">
        <f t="shared" si="13"/>
        <v>37638400</v>
      </c>
    </row>
    <row r="38" spans="1:16" ht="40.049999999999997" customHeight="1" x14ac:dyDescent="0.25">
      <c r="B38" s="51" t="s">
        <v>305</v>
      </c>
      <c r="C38" s="20">
        <f>IFERROR(COUNTIF(E38:L38,"&lt;0")+ABS(INDEX(E38:L38,1,COUNTIF(E38:L38,"&lt;0")))/INDEX(E37:L37,1,COUNTIF(E38:L38,"&lt;0")+1),IFERROR(-D37/E37,0))</f>
        <v>2.6254447912707199</v>
      </c>
      <c r="D38" s="21" t="s">
        <v>1</v>
      </c>
      <c r="E38" s="17">
        <f>D37+E37</f>
        <v>-10826062.36952916</v>
      </c>
      <c r="F38" s="17">
        <f t="shared" ref="F38" si="14">IFERROR(E38+F37,0)</f>
        <v>-7062222.3695291597</v>
      </c>
      <c r="G38" s="17">
        <f t="shared" ref="G38" si="15">IFERROR(F38+G37,0)</f>
        <v>4229297.6304708403</v>
      </c>
      <c r="H38" s="17">
        <f t="shared" ref="H38" si="16">IFERROR(G38+H37,0)</f>
        <v>23048497.630470842</v>
      </c>
      <c r="I38" s="17">
        <f t="shared" ref="I38" si="17">IFERROR(H38+I37,0)</f>
        <v>53159217.630470842</v>
      </c>
      <c r="J38" s="17">
        <f t="shared" ref="J38" si="18">IFERROR(I38+J37,0)</f>
        <v>90797617.630470842</v>
      </c>
      <c r="K38" s="17">
        <f t="shared" ref="K38" si="19">IFERROR(J38+K37,0)</f>
        <v>128436017.63047084</v>
      </c>
      <c r="L38" s="18">
        <f t="shared" ref="L38" si="20">IFERROR(K38+L37,0)</f>
        <v>166074417.63047084</v>
      </c>
    </row>
    <row r="39" spans="1:16" ht="40.5" customHeight="1" x14ac:dyDescent="0.25">
      <c r="B39" s="140" t="s">
        <v>303</v>
      </c>
      <c r="C39" s="22">
        <f>NPV('Project 50x30'!F103,D37:L37)</f>
        <v>82060040.045761913</v>
      </c>
      <c r="D39" s="419"/>
      <c r="E39" s="420"/>
      <c r="F39" s="420"/>
      <c r="G39" s="420"/>
      <c r="H39" s="420"/>
      <c r="I39" s="420"/>
      <c r="J39" s="420"/>
      <c r="K39" s="420"/>
      <c r="L39" s="421"/>
    </row>
    <row r="40" spans="1:16" ht="13.95" customHeight="1" x14ac:dyDescent="0.25">
      <c r="B40" s="425"/>
      <c r="C40" s="426"/>
      <c r="D40" s="426"/>
      <c r="E40" s="426"/>
      <c r="F40" s="426"/>
      <c r="G40" s="426"/>
      <c r="H40" s="426"/>
      <c r="I40" s="426"/>
      <c r="J40" s="426"/>
      <c r="K40" s="426"/>
      <c r="L40" s="427"/>
    </row>
    <row r="42" spans="1:16" s="19" customFormat="1" ht="40.049999999999997" customHeight="1" x14ac:dyDescent="0.3">
      <c r="B42" s="416" t="s">
        <v>625</v>
      </c>
      <c r="C42" s="417"/>
      <c r="D42" s="417"/>
      <c r="E42" s="417"/>
      <c r="F42" s="417"/>
      <c r="G42" s="417"/>
      <c r="H42" s="417"/>
      <c r="I42" s="417"/>
      <c r="J42" s="417"/>
      <c r="K42" s="417"/>
      <c r="L42" s="418"/>
    </row>
    <row r="43" spans="1:16" s="1" customFormat="1" ht="186.45" customHeight="1" x14ac:dyDescent="0.25">
      <c r="B43" s="294" t="s">
        <v>627</v>
      </c>
      <c r="C43" s="295"/>
      <c r="D43" s="295"/>
      <c r="E43" s="295"/>
      <c r="F43" s="295"/>
      <c r="G43" s="295"/>
      <c r="H43" s="295"/>
      <c r="I43" s="295"/>
      <c r="J43" s="295"/>
      <c r="K43" s="295"/>
      <c r="L43" s="422"/>
      <c r="P43" s="2"/>
    </row>
    <row r="45" spans="1:16" s="15" customFormat="1" ht="25.05" customHeight="1" x14ac:dyDescent="0.3">
      <c r="A45" s="37">
        <v>1</v>
      </c>
      <c r="B45" s="193" t="s">
        <v>626</v>
      </c>
      <c r="C45" s="193"/>
      <c r="D45" s="193"/>
      <c r="E45" s="193"/>
      <c r="F45" s="193"/>
      <c r="G45" s="193"/>
      <c r="H45" s="193"/>
      <c r="I45" s="193"/>
      <c r="J45" s="193"/>
      <c r="K45" s="193"/>
      <c r="L45" s="193"/>
    </row>
    <row r="49" spans="4:4" ht="17.399999999999999" x14ac:dyDescent="0.25">
      <c r="D49" s="175"/>
    </row>
  </sheetData>
  <mergeCells count="31">
    <mergeCell ref="B34:L34"/>
    <mergeCell ref="B35:C35"/>
    <mergeCell ref="B36:C36"/>
    <mergeCell ref="B40:L40"/>
    <mergeCell ref="B2:L2"/>
    <mergeCell ref="B3:L3"/>
    <mergeCell ref="B4:L4"/>
    <mergeCell ref="B14:L14"/>
    <mergeCell ref="B15:L15"/>
    <mergeCell ref="B7:L7"/>
    <mergeCell ref="B8:L8"/>
    <mergeCell ref="B9:C9"/>
    <mergeCell ref="B10:C10"/>
    <mergeCell ref="B11:C11"/>
    <mergeCell ref="B12:C12"/>
    <mergeCell ref="B45:L45"/>
    <mergeCell ref="B16:C16"/>
    <mergeCell ref="B19:C19"/>
    <mergeCell ref="B17:C17"/>
    <mergeCell ref="B20:C20"/>
    <mergeCell ref="B18:C18"/>
    <mergeCell ref="B21:C21"/>
    <mergeCell ref="B22:C22"/>
    <mergeCell ref="B42:L42"/>
    <mergeCell ref="B30:C30"/>
    <mergeCell ref="D33:L33"/>
    <mergeCell ref="D39:L39"/>
    <mergeCell ref="B43:L43"/>
    <mergeCell ref="B27:L27"/>
    <mergeCell ref="B28:L28"/>
    <mergeCell ref="B29:C29"/>
  </mergeCells>
  <hyperlinks>
    <hyperlink ref="B45:D45" r:id="rId1" display=" &quot;Essential Guide to Managing Future Uncertainty,&quot; Accounting for Sustainability (A4S) CFO Leadership Network, April 2016." xr:uid="{40D8FAC0-F380-4042-A699-4C126084DDC5}"/>
    <hyperlink ref="B45:L45" r:id="rId2" display="&quot;CAPEX,&quot; Accounting for Sustainability (A4S) Essential Guide, CFO Leadership Network, 2016." xr:uid="{C251E187-4751-4091-B3C0-0202DFE5B4AF}"/>
  </hyperlinks>
  <pageMargins left="0.25" right="0.25" top="0.75" bottom="0.75" header="0.3" footer="0.3"/>
  <pageSetup scale="82" fitToHeight="0" orientation="landscape" r:id="rId3"/>
  <rowBreaks count="1" manualBreakCount="1">
    <brk id="13" max="16383" man="1"/>
  </rowBreaks>
  <customProperties>
    <customPr name="SSC_SHEET_GUID" r:id="rId4"/>
  </customProperties>
  <drawing r:id="rId5"/>
  <picture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A600-65A9-48F7-A6B6-4B54ACB9BB50}">
  <sheetPr>
    <tabColor theme="7" tint="-0.499984740745262"/>
    <pageSetUpPr autoPageBreaks="0" fitToPage="1"/>
  </sheetPr>
  <dimension ref="B1:P23"/>
  <sheetViews>
    <sheetView showGridLines="0" zoomScale="70" zoomScaleNormal="70" workbookViewId="0">
      <selection activeCell="B2" sqref="B2:L2"/>
    </sheetView>
  </sheetViews>
  <sheetFormatPr defaultColWidth="9.21875" defaultRowHeight="13.8" x14ac:dyDescent="0.25"/>
  <cols>
    <col min="1" max="1" width="5.6640625" style="5" customWidth="1"/>
    <col min="2" max="2" width="36.5546875" style="5" customWidth="1"/>
    <col min="3" max="3" width="24.77734375" style="5" customWidth="1"/>
    <col min="4" max="4" width="20.33203125" style="5" customWidth="1"/>
    <col min="5" max="12" width="20.6640625" style="5" customWidth="1"/>
    <col min="13" max="18" width="15" style="5" customWidth="1"/>
    <col min="19" max="16384" width="9.21875" style="5"/>
  </cols>
  <sheetData>
    <row r="1" spans="2:16" ht="12.45" customHeight="1" x14ac:dyDescent="0.25"/>
    <row r="2" spans="2:16" ht="45" customHeight="1" x14ac:dyDescent="0.25">
      <c r="B2" s="305" t="s">
        <v>374</v>
      </c>
      <c r="C2" s="306"/>
      <c r="D2" s="306"/>
      <c r="E2" s="306"/>
      <c r="F2" s="306"/>
      <c r="G2" s="306"/>
      <c r="H2" s="306"/>
      <c r="I2" s="306"/>
      <c r="J2" s="306"/>
      <c r="K2" s="306"/>
      <c r="L2" s="307"/>
    </row>
    <row r="3" spans="2:16" s="14" customFormat="1" ht="65.55" customHeight="1" x14ac:dyDescent="0.3">
      <c r="B3" s="308" t="s">
        <v>651</v>
      </c>
      <c r="C3" s="309"/>
      <c r="D3" s="309"/>
      <c r="E3" s="309"/>
      <c r="F3" s="309"/>
      <c r="G3" s="309"/>
      <c r="H3" s="309"/>
      <c r="I3" s="309"/>
      <c r="J3" s="309"/>
      <c r="K3" s="309"/>
      <c r="L3" s="310"/>
    </row>
    <row r="4" spans="2:16" s="1" customFormat="1" ht="40.049999999999997" customHeight="1" x14ac:dyDescent="0.25">
      <c r="B4" s="393" t="s">
        <v>564</v>
      </c>
      <c r="C4" s="394"/>
      <c r="D4" s="394"/>
      <c r="E4" s="394"/>
      <c r="F4" s="394"/>
      <c r="G4" s="394"/>
      <c r="H4" s="394"/>
      <c r="I4" s="394"/>
      <c r="J4" s="394"/>
      <c r="K4" s="394"/>
      <c r="L4" s="428"/>
    </row>
    <row r="5" spans="2:16" ht="10.050000000000001" customHeight="1" x14ac:dyDescent="0.25"/>
    <row r="6" spans="2:16" ht="10.050000000000001" customHeight="1" x14ac:dyDescent="0.25"/>
    <row r="7" spans="2:16" s="19" customFormat="1" ht="40.049999999999997" customHeight="1" x14ac:dyDescent="0.3">
      <c r="B7" s="429" t="s">
        <v>450</v>
      </c>
      <c r="C7" s="417"/>
      <c r="D7" s="417"/>
      <c r="E7" s="417"/>
      <c r="F7" s="417"/>
      <c r="G7" s="417"/>
      <c r="H7" s="417"/>
      <c r="I7" s="417"/>
      <c r="J7" s="417"/>
      <c r="K7" s="417"/>
      <c r="L7" s="418"/>
    </row>
    <row r="8" spans="2:16" s="1" customFormat="1" ht="40.049999999999997" customHeight="1" x14ac:dyDescent="0.25">
      <c r="B8" s="294" t="s">
        <v>565</v>
      </c>
      <c r="C8" s="295"/>
      <c r="D8" s="295"/>
      <c r="E8" s="295"/>
      <c r="F8" s="295"/>
      <c r="G8" s="295"/>
      <c r="H8" s="295"/>
      <c r="I8" s="295"/>
      <c r="J8" s="295"/>
      <c r="K8" s="295"/>
      <c r="L8" s="422"/>
      <c r="P8" s="2"/>
    </row>
    <row r="9" spans="2:16" ht="41.1" customHeight="1" x14ac:dyDescent="0.25">
      <c r="B9" s="404" t="s">
        <v>566</v>
      </c>
      <c r="C9" s="405"/>
      <c r="D9" s="96" t="s">
        <v>331</v>
      </c>
      <c r="E9" s="96" t="s">
        <v>6</v>
      </c>
      <c r="F9" s="96" t="s">
        <v>7</v>
      </c>
      <c r="G9" s="96" t="s">
        <v>8</v>
      </c>
      <c r="H9" s="96" t="s">
        <v>9</v>
      </c>
      <c r="I9" s="96" t="s">
        <v>10</v>
      </c>
      <c r="J9" s="96" t="s">
        <v>314</v>
      </c>
      <c r="K9" s="96" t="s">
        <v>315</v>
      </c>
      <c r="L9" s="96" t="s">
        <v>316</v>
      </c>
    </row>
    <row r="10" spans="2:16" ht="30" customHeight="1" x14ac:dyDescent="0.25">
      <c r="B10" s="410" t="s">
        <v>558</v>
      </c>
      <c r="C10" s="411"/>
      <c r="D10" s="142">
        <f>-'Revenue Impacts'!F21</f>
        <v>-2117500</v>
      </c>
      <c r="E10" s="164">
        <f>-'Revenue Impacts'!H21</f>
        <v>-105875.00000000001</v>
      </c>
      <c r="F10" s="27">
        <f>-'Revenue Impacts'!I21</f>
        <v>-211750.00000000003</v>
      </c>
      <c r="G10" s="27">
        <f>-'Revenue Impacts'!J21</f>
        <v>-635250.00000000012</v>
      </c>
      <c r="H10" s="27">
        <f>-'Revenue Impacts'!K21</f>
        <v>-1058750</v>
      </c>
      <c r="I10" s="27">
        <f>-'Revenue Impacts'!L21</f>
        <v>-1694000.0000000002</v>
      </c>
      <c r="J10" s="27">
        <f>-'Revenue Impacts'!M21</f>
        <v>-2117500</v>
      </c>
      <c r="K10" s="27">
        <f>-'Revenue Impacts'!N21</f>
        <v>-2117500</v>
      </c>
      <c r="L10" s="28">
        <f>-'Revenue Impacts'!O21</f>
        <v>-2117500</v>
      </c>
    </row>
    <row r="11" spans="2:16" ht="30" customHeight="1" x14ac:dyDescent="0.25">
      <c r="B11" s="430" t="s">
        <v>559</v>
      </c>
      <c r="C11" s="431"/>
      <c r="D11" s="142">
        <f>-'Expense Impacts'!G41</f>
        <v>-14813900</v>
      </c>
      <c r="E11" s="17">
        <f>-'Expense Impacts'!I41</f>
        <v>-740695</v>
      </c>
      <c r="F11" s="17">
        <f>-'Expense Impacts'!J41</f>
        <v>-1481390</v>
      </c>
      <c r="G11" s="17">
        <f>-'Expense Impacts'!K41</f>
        <v>-4444170</v>
      </c>
      <c r="H11" s="17">
        <f>-'Expense Impacts'!L41</f>
        <v>-7406950</v>
      </c>
      <c r="I11" s="17">
        <f>-'Expense Impacts'!M41</f>
        <v>-11851120</v>
      </c>
      <c r="J11" s="17">
        <f>-'Expense Impacts'!N41</f>
        <v>-14813900</v>
      </c>
      <c r="K11" s="17">
        <f>-'Expense Impacts'!O41</f>
        <v>-14813900</v>
      </c>
      <c r="L11" s="18">
        <f>-'Expense Impacts'!P41</f>
        <v>-14813900</v>
      </c>
    </row>
    <row r="12" spans="2:16" ht="49.95" customHeight="1" x14ac:dyDescent="0.25">
      <c r="B12" s="406" t="s">
        <v>451</v>
      </c>
      <c r="C12" s="407"/>
      <c r="D12" s="24">
        <f>SUM(D10:D11)</f>
        <v>-16931400</v>
      </c>
      <c r="E12" s="25">
        <f t="shared" ref="E12:L12" si="0">E10+E11</f>
        <v>-846570</v>
      </c>
      <c r="F12" s="25">
        <f t="shared" si="0"/>
        <v>-1693140</v>
      </c>
      <c r="G12" s="25">
        <f t="shared" si="0"/>
        <v>-5079420</v>
      </c>
      <c r="H12" s="25">
        <f t="shared" si="0"/>
        <v>-8465700</v>
      </c>
      <c r="I12" s="26">
        <f t="shared" si="0"/>
        <v>-13545120</v>
      </c>
      <c r="J12" s="26">
        <f t="shared" si="0"/>
        <v>-16931400</v>
      </c>
      <c r="K12" s="26">
        <f t="shared" si="0"/>
        <v>-16931400</v>
      </c>
      <c r="L12" s="26">
        <f t="shared" si="0"/>
        <v>-16931400</v>
      </c>
    </row>
    <row r="13" spans="2:16" ht="30" customHeight="1" x14ac:dyDescent="0.25">
      <c r="B13" s="432" t="s">
        <v>365</v>
      </c>
      <c r="C13" s="433"/>
      <c r="D13" s="142">
        <f>'Company Profile'!$C$10</f>
        <v>35000000</v>
      </c>
      <c r="E13" s="434" t="s">
        <v>571</v>
      </c>
      <c r="F13" s="435"/>
      <c r="G13" s="435"/>
      <c r="H13" s="435"/>
      <c r="I13" s="435"/>
      <c r="J13" s="435"/>
      <c r="K13" s="435"/>
      <c r="L13" s="436"/>
    </row>
    <row r="14" spans="2:16" ht="49.95" customHeight="1" x14ac:dyDescent="0.25">
      <c r="B14" s="437" t="s">
        <v>567</v>
      </c>
      <c r="C14" s="438"/>
      <c r="D14" s="439"/>
      <c r="E14" s="165">
        <f>E12/$D$13</f>
        <v>-2.4187714285714285E-2</v>
      </c>
      <c r="F14" s="165">
        <f t="shared" ref="F14:L14" si="1">F12/$D$13</f>
        <v>-4.8375428571428569E-2</v>
      </c>
      <c r="G14" s="165">
        <f t="shared" si="1"/>
        <v>-0.14512628571428571</v>
      </c>
      <c r="H14" s="165">
        <f t="shared" si="1"/>
        <v>-0.24187714285714285</v>
      </c>
      <c r="I14" s="166">
        <f t="shared" si="1"/>
        <v>-0.38700342857142855</v>
      </c>
      <c r="J14" s="166">
        <f t="shared" si="1"/>
        <v>-0.48375428571428569</v>
      </c>
      <c r="K14" s="166">
        <f t="shared" si="1"/>
        <v>-0.48375428571428569</v>
      </c>
      <c r="L14" s="166">
        <f t="shared" si="1"/>
        <v>-0.48375428571428569</v>
      </c>
    </row>
    <row r="16" spans="2:16" s="19" customFormat="1" ht="40.049999999999997" customHeight="1" x14ac:dyDescent="0.3">
      <c r="B16" s="429" t="s">
        <v>442</v>
      </c>
      <c r="C16" s="417"/>
      <c r="D16" s="417"/>
      <c r="E16" s="417"/>
      <c r="F16" s="417"/>
      <c r="G16" s="417"/>
      <c r="H16" s="417"/>
      <c r="I16" s="417"/>
      <c r="J16" s="417"/>
      <c r="K16" s="417"/>
      <c r="L16" s="418"/>
    </row>
    <row r="17" spans="2:16" s="1" customFormat="1" ht="55.5" customHeight="1" x14ac:dyDescent="0.25">
      <c r="B17" s="294" t="s">
        <v>652</v>
      </c>
      <c r="C17" s="295"/>
      <c r="D17" s="295"/>
      <c r="E17" s="295"/>
      <c r="F17" s="295"/>
      <c r="G17" s="295"/>
      <c r="H17" s="295"/>
      <c r="I17" s="295"/>
      <c r="J17" s="295"/>
      <c r="K17" s="295"/>
      <c r="L17" s="422"/>
      <c r="P17" s="2"/>
    </row>
    <row r="18" spans="2:16" ht="41.1" customHeight="1" x14ac:dyDescent="0.25">
      <c r="B18" s="404" t="s">
        <v>568</v>
      </c>
      <c r="C18" s="405"/>
      <c r="D18" s="96" t="s">
        <v>331</v>
      </c>
      <c r="E18" s="96" t="s">
        <v>6</v>
      </c>
      <c r="F18" s="96" t="s">
        <v>7</v>
      </c>
      <c r="G18" s="96" t="s">
        <v>8</v>
      </c>
      <c r="H18" s="96" t="s">
        <v>9</v>
      </c>
      <c r="I18" s="96" t="s">
        <v>10</v>
      </c>
      <c r="J18" s="96" t="s">
        <v>314</v>
      </c>
      <c r="K18" s="96" t="s">
        <v>315</v>
      </c>
      <c r="L18" s="96" t="s">
        <v>316</v>
      </c>
    </row>
    <row r="19" spans="2:16" ht="30" customHeight="1" x14ac:dyDescent="0.25">
      <c r="B19" s="408" t="s">
        <v>560</v>
      </c>
      <c r="C19" s="409"/>
      <c r="D19" s="143">
        <f>'Revenue Impacts'!F42</f>
        <v>5950000.0000000009</v>
      </c>
      <c r="E19" s="17">
        <f>'Revenue Impacts'!H42</f>
        <v>297500</v>
      </c>
      <c r="F19" s="17">
        <f>'Revenue Impacts'!I42</f>
        <v>595000</v>
      </c>
      <c r="G19" s="17">
        <f>'Revenue Impacts'!J42</f>
        <v>1785000.0000000002</v>
      </c>
      <c r="H19" s="17">
        <f>'Revenue Impacts'!K42</f>
        <v>2975000.0000000005</v>
      </c>
      <c r="I19" s="17">
        <f>'Revenue Impacts'!L42</f>
        <v>4760000</v>
      </c>
      <c r="J19" s="17">
        <f>'Revenue Impacts'!M42</f>
        <v>5950000.0000000009</v>
      </c>
      <c r="K19" s="17">
        <f>'Revenue Impacts'!N42</f>
        <v>5950000.0000000009</v>
      </c>
      <c r="L19" s="18">
        <f>'Revenue Impacts'!O42</f>
        <v>5950000.0000000009</v>
      </c>
    </row>
    <row r="20" spans="2:16" ht="30" customHeight="1" x14ac:dyDescent="0.25">
      <c r="B20" s="412" t="s">
        <v>356</v>
      </c>
      <c r="C20" s="413"/>
      <c r="D20" s="142">
        <f>'Expense Impacts'!G82</f>
        <v>14757000</v>
      </c>
      <c r="E20" s="17">
        <f>'Expense Impacts'!I82</f>
        <v>737850.00000000012</v>
      </c>
      <c r="F20" s="17">
        <f>'Expense Impacts'!J82</f>
        <v>1475700.0000000002</v>
      </c>
      <c r="G20" s="17">
        <f>'Expense Impacts'!K82</f>
        <v>4427100</v>
      </c>
      <c r="H20" s="17">
        <f>'Expense Impacts'!L82</f>
        <v>7378500</v>
      </c>
      <c r="I20" s="17">
        <f>'Expense Impacts'!M82</f>
        <v>11805600.000000002</v>
      </c>
      <c r="J20" s="17">
        <f>'Expense Impacts'!N82</f>
        <v>14757000</v>
      </c>
      <c r="K20" s="17">
        <f>'Expense Impacts'!O82</f>
        <v>14757000</v>
      </c>
      <c r="L20" s="18">
        <f>'Expense Impacts'!P82</f>
        <v>14757000</v>
      </c>
    </row>
    <row r="21" spans="2:16" ht="49.95" customHeight="1" x14ac:dyDescent="0.25">
      <c r="B21" s="406" t="s">
        <v>569</v>
      </c>
      <c r="C21" s="407"/>
      <c r="D21" s="24">
        <f>SUM(D19:D20)</f>
        <v>20707000</v>
      </c>
      <c r="E21" s="25">
        <f t="shared" ref="E21:L21" si="2">E19+E20</f>
        <v>1035350.0000000001</v>
      </c>
      <c r="F21" s="25">
        <f t="shared" si="2"/>
        <v>2070700.0000000002</v>
      </c>
      <c r="G21" s="25">
        <f t="shared" si="2"/>
        <v>6212100</v>
      </c>
      <c r="H21" s="25">
        <f t="shared" si="2"/>
        <v>10353500</v>
      </c>
      <c r="I21" s="26">
        <f t="shared" si="2"/>
        <v>16565600.000000002</v>
      </c>
      <c r="J21" s="26">
        <f t="shared" si="2"/>
        <v>20707000</v>
      </c>
      <c r="K21" s="26">
        <f t="shared" si="2"/>
        <v>20707000</v>
      </c>
      <c r="L21" s="26">
        <f t="shared" si="2"/>
        <v>20707000</v>
      </c>
    </row>
    <row r="22" spans="2:16" ht="30" customHeight="1" x14ac:dyDescent="0.25">
      <c r="B22" s="432" t="s">
        <v>365</v>
      </c>
      <c r="C22" s="433"/>
      <c r="D22" s="142">
        <f>'Company Profile'!$C$10</f>
        <v>35000000</v>
      </c>
      <c r="E22" s="434" t="s">
        <v>571</v>
      </c>
      <c r="F22" s="435"/>
      <c r="G22" s="435"/>
      <c r="H22" s="435"/>
      <c r="I22" s="435"/>
      <c r="J22" s="435"/>
      <c r="K22" s="435"/>
      <c r="L22" s="436"/>
    </row>
    <row r="23" spans="2:16" ht="49.95" customHeight="1" x14ac:dyDescent="0.25">
      <c r="B23" s="437" t="s">
        <v>570</v>
      </c>
      <c r="C23" s="438"/>
      <c r="D23" s="439"/>
      <c r="E23" s="165">
        <f>E21/$D$13</f>
        <v>2.9581428571428574E-2</v>
      </c>
      <c r="F23" s="165">
        <f t="shared" ref="F23:L23" si="3">F21/$D$13</f>
        <v>5.9162857142857149E-2</v>
      </c>
      <c r="G23" s="165">
        <f t="shared" si="3"/>
        <v>0.17748857142857144</v>
      </c>
      <c r="H23" s="165">
        <f t="shared" si="3"/>
        <v>0.2958142857142857</v>
      </c>
      <c r="I23" s="166">
        <f t="shared" si="3"/>
        <v>0.47330285714285719</v>
      </c>
      <c r="J23" s="166">
        <f t="shared" si="3"/>
        <v>0.59162857142857139</v>
      </c>
      <c r="K23" s="166">
        <f t="shared" si="3"/>
        <v>0.59162857142857139</v>
      </c>
      <c r="L23" s="166">
        <f t="shared" si="3"/>
        <v>0.59162857142857139</v>
      </c>
    </row>
  </sheetData>
  <mergeCells count="21">
    <mergeCell ref="B2:L2"/>
    <mergeCell ref="B3:L3"/>
    <mergeCell ref="B7:L7"/>
    <mergeCell ref="B13:C13"/>
    <mergeCell ref="B21:C21"/>
    <mergeCell ref="B10:C10"/>
    <mergeCell ref="B11:C11"/>
    <mergeCell ref="B12:C12"/>
    <mergeCell ref="B17:L17"/>
    <mergeCell ref="E13:L13"/>
    <mergeCell ref="B14:D14"/>
    <mergeCell ref="B16:L16"/>
    <mergeCell ref="B4:L4"/>
    <mergeCell ref="B8:L8"/>
    <mergeCell ref="B9:C9"/>
    <mergeCell ref="B22:C22"/>
    <mergeCell ref="E22:L22"/>
    <mergeCell ref="B23:D23"/>
    <mergeCell ref="B18:C18"/>
    <mergeCell ref="B19:C19"/>
    <mergeCell ref="B20:C20"/>
  </mergeCells>
  <pageMargins left="0.25" right="0.25" top="0.75" bottom="0.75" header="0.3" footer="0.3"/>
  <pageSetup scale="82" fitToHeight="0" orientation="landscape" r:id="rId1"/>
  <ignoredErrors>
    <ignoredError sqref="D13" formula="1"/>
  </ignoredErrors>
  <drawing r:id="rId2"/>
  <pictur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FE76D-0AD1-4ADC-828A-99D581CDDC48}">
  <sheetPr>
    <tabColor theme="7" tint="0.59999389629810485"/>
    <pageSetUpPr fitToPage="1"/>
  </sheetPr>
  <dimension ref="A1:H33"/>
  <sheetViews>
    <sheetView showGridLines="0" zoomScale="90" zoomScaleNormal="90" workbookViewId="0">
      <selection activeCell="B3" sqref="B3:C3"/>
    </sheetView>
  </sheetViews>
  <sheetFormatPr defaultColWidth="8.77734375" defaultRowHeight="13.8" x14ac:dyDescent="0.25"/>
  <cols>
    <col min="1" max="1" width="7" style="29" customWidth="1"/>
    <col min="2" max="3" width="100.6640625" style="29" customWidth="1"/>
    <col min="4" max="4" width="92.77734375" style="29" customWidth="1"/>
    <col min="5" max="16384" width="8.77734375" style="29"/>
  </cols>
  <sheetData>
    <row r="1" spans="2:4" ht="10.050000000000001" customHeight="1" x14ac:dyDescent="0.25"/>
    <row r="2" spans="2:4" ht="10.050000000000001" customHeight="1" x14ac:dyDescent="0.25"/>
    <row r="3" spans="2:4" s="30" customFormat="1" ht="45" customHeight="1" x14ac:dyDescent="0.25">
      <c r="B3" s="442" t="s">
        <v>492</v>
      </c>
      <c r="C3" s="442"/>
      <c r="D3" s="129"/>
    </row>
    <row r="4" spans="2:4" s="7" customFormat="1" ht="10.050000000000001" customHeight="1" x14ac:dyDescent="0.25">
      <c r="B4" s="33"/>
      <c r="C4" s="33"/>
      <c r="D4" s="33"/>
    </row>
    <row r="5" spans="2:4" s="7" customFormat="1" ht="30" customHeight="1" x14ac:dyDescent="0.25">
      <c r="B5" s="137" t="s">
        <v>462</v>
      </c>
      <c r="C5" s="138"/>
      <c r="D5" s="31"/>
    </row>
    <row r="6" spans="2:4" s="7" customFormat="1" ht="34.5" customHeight="1" x14ac:dyDescent="0.25">
      <c r="B6" s="443" t="s">
        <v>463</v>
      </c>
      <c r="C6" s="444"/>
      <c r="D6" s="31"/>
    </row>
    <row r="7" spans="2:4" s="7" customFormat="1" ht="10.050000000000001" customHeight="1" x14ac:dyDescent="0.25">
      <c r="B7" s="33"/>
      <c r="C7" s="33"/>
      <c r="D7" s="33"/>
    </row>
    <row r="8" spans="2:4" s="7" customFormat="1" ht="177" customHeight="1" x14ac:dyDescent="0.25">
      <c r="B8" s="33"/>
      <c r="C8" s="33"/>
      <c r="D8" s="33"/>
    </row>
    <row r="9" spans="2:4" s="7" customFormat="1" ht="177" customHeight="1" x14ac:dyDescent="0.25">
      <c r="B9" s="33"/>
      <c r="C9" s="33"/>
      <c r="D9" s="33"/>
    </row>
    <row r="10" spans="2:4" s="7" customFormat="1" ht="206.55" customHeight="1" x14ac:dyDescent="0.25">
      <c r="B10" s="33"/>
      <c r="C10" s="33"/>
      <c r="D10" s="33"/>
    </row>
    <row r="11" spans="2:4" s="7" customFormat="1" ht="10.050000000000001" customHeight="1" x14ac:dyDescent="0.25">
      <c r="B11" s="33"/>
      <c r="C11" s="33"/>
      <c r="D11" s="33"/>
    </row>
    <row r="12" spans="2:4" s="7" customFormat="1" ht="30" customHeight="1" x14ac:dyDescent="0.25">
      <c r="B12" s="197" t="s">
        <v>477</v>
      </c>
      <c r="C12" s="197"/>
      <c r="D12" s="31"/>
    </row>
    <row r="13" spans="2:4" s="7" customFormat="1" ht="59.55" customHeight="1" x14ac:dyDescent="0.25">
      <c r="B13" s="201" t="s">
        <v>478</v>
      </c>
      <c r="C13" s="201"/>
      <c r="D13" s="130"/>
    </row>
    <row r="14" spans="2:4" s="7" customFormat="1" ht="30" customHeight="1" x14ac:dyDescent="0.25">
      <c r="B14" s="131" t="s">
        <v>464</v>
      </c>
      <c r="C14" s="131" t="s">
        <v>465</v>
      </c>
      <c r="D14" s="31"/>
    </row>
    <row r="15" spans="2:4" s="7" customFormat="1" ht="30" customHeight="1" x14ac:dyDescent="0.25">
      <c r="B15" s="440" t="s">
        <v>466</v>
      </c>
      <c r="C15" s="441"/>
      <c r="D15" s="31"/>
    </row>
    <row r="16" spans="2:4" s="7" customFormat="1" ht="208.95" customHeight="1" x14ac:dyDescent="0.25">
      <c r="B16" s="132" t="s">
        <v>479</v>
      </c>
      <c r="C16" s="133" t="s">
        <v>488</v>
      </c>
      <c r="D16" s="130"/>
    </row>
    <row r="17" spans="2:4" s="7" customFormat="1" ht="241.5" customHeight="1" x14ac:dyDescent="0.25">
      <c r="B17" s="132" t="s">
        <v>470</v>
      </c>
      <c r="C17" s="133" t="s">
        <v>489</v>
      </c>
      <c r="D17" s="130"/>
    </row>
    <row r="18" spans="2:4" s="7" customFormat="1" ht="30" customHeight="1" x14ac:dyDescent="0.25">
      <c r="B18" s="440" t="s">
        <v>469</v>
      </c>
      <c r="C18" s="441"/>
      <c r="D18" s="31"/>
    </row>
    <row r="19" spans="2:4" s="7" customFormat="1" ht="220.05" customHeight="1" x14ac:dyDescent="0.25">
      <c r="B19" s="132" t="s">
        <v>480</v>
      </c>
      <c r="C19" s="133" t="s">
        <v>486</v>
      </c>
      <c r="D19" s="130"/>
    </row>
    <row r="20" spans="2:4" s="7" customFormat="1" ht="174" customHeight="1" x14ac:dyDescent="0.25">
      <c r="B20" s="132" t="s">
        <v>473</v>
      </c>
      <c r="C20" s="133" t="s">
        <v>623</v>
      </c>
      <c r="D20" s="130"/>
    </row>
    <row r="21" spans="2:4" s="7" customFormat="1" ht="253.95" customHeight="1" x14ac:dyDescent="0.25">
      <c r="B21" s="134" t="s">
        <v>472</v>
      </c>
      <c r="C21" s="133" t="s">
        <v>624</v>
      </c>
      <c r="D21" s="130"/>
    </row>
    <row r="22" spans="2:4" s="7" customFormat="1" ht="176.55" customHeight="1" x14ac:dyDescent="0.25">
      <c r="B22" s="132" t="s">
        <v>483</v>
      </c>
      <c r="C22" s="133" t="s">
        <v>620</v>
      </c>
      <c r="D22" s="130"/>
    </row>
    <row r="23" spans="2:4" s="7" customFormat="1" ht="30" customHeight="1" x14ac:dyDescent="0.25">
      <c r="B23" s="440" t="s">
        <v>471</v>
      </c>
      <c r="C23" s="441"/>
      <c r="D23" s="31"/>
    </row>
    <row r="24" spans="2:4" s="7" customFormat="1" ht="232.95" customHeight="1" x14ac:dyDescent="0.25">
      <c r="B24" s="132" t="s">
        <v>482</v>
      </c>
      <c r="C24" s="133" t="s">
        <v>588</v>
      </c>
      <c r="D24" s="130"/>
    </row>
    <row r="25" spans="2:4" s="7" customFormat="1" ht="134.55000000000001" customHeight="1" x14ac:dyDescent="0.25">
      <c r="B25" s="132" t="s">
        <v>481</v>
      </c>
      <c r="C25" s="133" t="s">
        <v>621</v>
      </c>
      <c r="D25" s="130"/>
    </row>
    <row r="26" spans="2:4" s="7" customFormat="1" ht="143.55000000000001" customHeight="1" x14ac:dyDescent="0.25">
      <c r="B26" s="134" t="s">
        <v>484</v>
      </c>
      <c r="C26" s="133" t="s">
        <v>490</v>
      </c>
      <c r="D26" s="130"/>
    </row>
    <row r="27" spans="2:4" s="7" customFormat="1" ht="30" customHeight="1" x14ac:dyDescent="0.25">
      <c r="B27" s="440" t="s">
        <v>474</v>
      </c>
      <c r="C27" s="441"/>
      <c r="D27" s="31"/>
    </row>
    <row r="28" spans="2:4" s="7" customFormat="1" ht="375.45" customHeight="1" x14ac:dyDescent="0.25">
      <c r="B28" s="132" t="s">
        <v>485</v>
      </c>
      <c r="C28" s="133" t="s">
        <v>593</v>
      </c>
      <c r="D28" s="130"/>
    </row>
    <row r="29" spans="2:4" s="7" customFormat="1" ht="247.05" customHeight="1" x14ac:dyDescent="0.25">
      <c r="B29" s="132" t="s">
        <v>475</v>
      </c>
      <c r="C29" s="133" t="s">
        <v>594</v>
      </c>
      <c r="D29" s="130"/>
    </row>
    <row r="30" spans="2:4" s="7" customFormat="1" ht="342" customHeight="1" x14ac:dyDescent="0.25">
      <c r="B30" s="135" t="s">
        <v>476</v>
      </c>
      <c r="C30" s="136" t="s">
        <v>622</v>
      </c>
      <c r="D30" s="130"/>
    </row>
    <row r="31" spans="2:4" s="7" customFormat="1" ht="20.55" customHeight="1" x14ac:dyDescent="0.25">
      <c r="B31" s="33"/>
      <c r="C31" s="33"/>
      <c r="D31" s="33"/>
    </row>
    <row r="33" spans="1:8" s="15" customFormat="1" ht="25.05" customHeight="1" x14ac:dyDescent="0.3">
      <c r="A33" s="37">
        <v>1</v>
      </c>
      <c r="B33" s="193" t="s">
        <v>460</v>
      </c>
      <c r="C33" s="193"/>
      <c r="D33" s="139"/>
      <c r="E33" s="36"/>
      <c r="F33" s="36"/>
      <c r="G33" s="36"/>
      <c r="H33" s="36"/>
    </row>
  </sheetData>
  <mergeCells count="9">
    <mergeCell ref="B27:C27"/>
    <mergeCell ref="B3:C3"/>
    <mergeCell ref="B33:C33"/>
    <mergeCell ref="B6:C6"/>
    <mergeCell ref="B13:C13"/>
    <mergeCell ref="B12:C12"/>
    <mergeCell ref="B15:C15"/>
    <mergeCell ref="B18:C18"/>
    <mergeCell ref="B23:C23"/>
  </mergeCells>
  <pageMargins left="0.25" right="0.25" top="0.75" bottom="0.75" header="0.3" footer="0.3"/>
  <pageSetup fitToHeight="0" orientation="landscape" horizontalDpi="1200" verticalDpi="1200" r:id="rId1"/>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Introduction</vt:lpstr>
      <vt:lpstr>Company Profile</vt:lpstr>
      <vt:lpstr>Project 50x30</vt:lpstr>
      <vt:lpstr>Balance Sheet Impacts</vt:lpstr>
      <vt:lpstr>Revenue Impacts</vt:lpstr>
      <vt:lpstr>Expense Impacts</vt:lpstr>
      <vt:lpstr>Cash Flow &amp; ROI</vt:lpstr>
      <vt:lpstr>Income Statement Impacts</vt:lpstr>
      <vt:lpstr>Appendix A - Mapping to TCFD</vt:lpstr>
      <vt:lpstr>Appendix B - Governance</vt:lpstr>
      <vt:lpstr>Appendix C - GHG Emissions</vt:lpstr>
      <vt:lpstr>'Appendix A - Mapping to TCFD'!Print_Area</vt:lpstr>
      <vt:lpstr>Introduction!Print_Area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Willard</dc:creator>
  <cp:lastModifiedBy>Bob Willard</cp:lastModifiedBy>
  <cp:lastPrinted>2018-01-04T17:36:37Z</cp:lastPrinted>
  <dcterms:created xsi:type="dcterms:W3CDTF">2017-08-25T14:14:43Z</dcterms:created>
  <dcterms:modified xsi:type="dcterms:W3CDTF">2025-11-06T16:16:09Z</dcterms:modified>
</cp:coreProperties>
</file>